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勿删" sheetId="2" r:id="rId2"/>
  </sheets>
  <externalReferences>
    <externalReference r:id="rId3"/>
    <externalReference r:id="rId4"/>
    <externalReference r:id="rId5"/>
    <externalReference r:id="rId6"/>
    <externalReference r:id="rId7"/>
    <externalReference r:id="rId8"/>
  </externalReferences>
  <definedNames>
    <definedName name="_xlnm._FilterDatabase" localSheetId="0" hidden="1">Sheet1!$A$8:$AP$157</definedName>
    <definedName name="项目类型">[1]勿删!$B$1:$N$1</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项目类型" localSheetId="1">勿删!$B$1:$N$1</definedName>
    <definedName name="易地扶贫搬迁">勿删!$D$2:$D$3</definedName>
    <definedName name="综合保障性扶贫">勿删!$K$2:$K$6</definedName>
    <definedName name="_xlnm.Print_Titles" localSheetId="0">Sheet1!$3:$7</definedName>
  </definedNames>
  <calcPr calcId="144525"/>
</workbook>
</file>

<file path=xl/sharedStrings.xml><?xml version="1.0" encoding="utf-8"?>
<sst xmlns="http://schemas.openxmlformats.org/spreadsheetml/2006/main" count="4291" uniqueCount="1536">
  <si>
    <t>附件</t>
  </si>
  <si>
    <t>重庆市南川区2022年巩固脱贫攻坚成果和乡村振兴项目库明细表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</si>
  <si>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</si>
  <si>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</si>
  <si>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</si>
  <si>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</si>
  <si>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</si>
  <si>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</si>
  <si>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</si>
  <si>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</si>
  <si>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</si>
  <si>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</si>
  <si>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</si>
  <si>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</si>
  <si>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</si>
  <si>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</si>
  <si>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</si>
  <si>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</si>
  <si>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</si>
  <si>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</si>
  <si>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</si>
  <si>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</si>
  <si>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</si>
  <si>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</si>
  <si>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</si>
  <si>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</si>
  <si>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</si>
  <si>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</si>
  <si>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</si>
  <si>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</si>
  <si>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</si>
  <si>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</si>
  <si>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</si>
  <si>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</si>
  <si>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</si>
  <si>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</si>
  <si>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</si>
  <si>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</si>
  <si>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</si>
  <si>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</si>
  <si>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</si>
  <si>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</si>
  <si>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</si>
  <si>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</si>
  <si>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</si>
  <si>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</si>
  <si>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</si>
  <si>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</si>
  <si>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</si>
  <si>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</si>
  <si>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</si>
  <si>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</si>
  <si>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</si>
  <si>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</si>
  <si>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</si>
  <si>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南川区2022年小额贷款贴息</t>
  </si>
  <si>
    <t>金融扶贫</t>
  </si>
  <si>
    <t>扶贫小额贷款贴息</t>
  </si>
  <si>
    <t>脱贫户小额贷款贴息补助资金按照银行同期贷款基准利率按年贴息。</t>
  </si>
  <si>
    <t>项目按照银行同期贷款基准利率按年贴息，其中脱贫户800人。</t>
  </si>
  <si>
    <t>全区脱贫户800人参与项目实施，通过小额贷款贴息减少脱贫户800人贷款成本方面的支出2175元/人•年。</t>
  </si>
  <si>
    <t>脱贫户小额贷款贴息补助资金按照银行同期贷款基准利率按年贴息，涉及脱贫人口800人。</t>
  </si>
  <si>
    <t>建档立卡脱贫户800户获得贷款金额5万元/户</t>
  </si>
  <si>
    <t>小额贷款贴息利率4.35%</t>
  </si>
  <si>
    <t>贷款及时发放率≥100%</t>
  </si>
  <si>
    <t>带动增加建档立卡脱贫户经济收入（总收入）≥0.5万元</t>
  </si>
  <si>
    <t>受益建档立卡脱贫人口数≥800人</t>
  </si>
  <si>
    <t>一年</t>
  </si>
  <si>
    <t>受益建档立卡脱贫人口满意度100%</t>
  </si>
  <si>
    <t>南川区乡村振兴局</t>
  </si>
  <si>
    <t>是</t>
  </si>
  <si>
    <t>否</t>
  </si>
  <si>
    <t>无</t>
  </si>
  <si>
    <t>夏祥彬</t>
  </si>
  <si>
    <t>南川区2022年驻乡驻村工作队培训</t>
  </si>
  <si>
    <t>教育扶贫</t>
  </si>
  <si>
    <t>其他教育扶贫</t>
  </si>
  <si>
    <t>用于全区驻乡驻村工作队培训。</t>
  </si>
  <si>
    <t>通过培训提升驻村干部政策业务水平，指导有意愿的脱贫户发展产业，增加其家庭收入。</t>
  </si>
  <si>
    <t>通过培训，提升干部能力，引导群众增收。</t>
  </si>
  <si>
    <t>全区驻乡驻村工作队培训300人</t>
  </si>
  <si>
    <t>300人</t>
  </si>
  <si>
    <t>培训完成率100%</t>
  </si>
  <si>
    <t>完成及时率100%</t>
  </si>
  <si>
    <t>300元/人•天补助</t>
  </si>
  <si>
    <t>带动群众增收</t>
  </si>
  <si>
    <t>受益脱贫人口500人</t>
  </si>
  <si>
    <t>受益对象满意度95%</t>
  </si>
  <si>
    <t>魏朗</t>
  </si>
  <si>
    <t>13452569333</t>
  </si>
  <si>
    <t>南川区2022年镇街干部培训</t>
  </si>
  <si>
    <t>用于乡镇（街道）乡村振兴干部培训。</t>
  </si>
  <si>
    <t>提升乡镇（街道）干部政策业务水平。</t>
  </si>
  <si>
    <t>通过培训提升乡镇（街道）干部政策业务水平，指导有意愿的脱贫户发展产业，增加其家庭收入。</t>
  </si>
  <si>
    <t>102人</t>
  </si>
  <si>
    <t>南川区建卡脱贫户2022年度精准脱贫保</t>
  </si>
  <si>
    <t>健康扶贫</t>
  </si>
  <si>
    <t>参加其他补充医疗保险</t>
  </si>
  <si>
    <t>为全区建卡脱贫户39747人购买精准脱贫保，补助标准为130元/人•年。</t>
  </si>
  <si>
    <t>项目按照130元/人（标准）补助39747，其中脱贫户39747人。</t>
  </si>
  <si>
    <t>全区脱贫户39747人参与项目实施，通过医疗救助减少脱贫户39747人医疗方面的支出130元/人•年。</t>
  </si>
  <si>
    <t>为全区建卡脱贫户39747人购买精准脱贫保，补助标准为130元/人•年。通过医疗救助减少脱贫户39747人医疗方面的支出130元/人•年。</t>
  </si>
  <si>
    <t>资助建档立卡脱贫人口参加基本医疗保险人数≥39747</t>
  </si>
  <si>
    <t>建档立卡脱贫户覆盖率≥100%</t>
  </si>
  <si>
    <t>购买医疗保险及时率≥100%</t>
  </si>
  <si>
    <t>购买医疗保险补助标准130元/人·年</t>
  </si>
  <si>
    <t>减少了脱贫户在医疗保险方面的支出130元/人.年</t>
  </si>
  <si>
    <t>受益建档立卡脱贫人口数≥39747人</t>
  </si>
  <si>
    <t>郭福建</t>
  </si>
  <si>
    <t>南川区2022年雨露技工培训</t>
  </si>
  <si>
    <t>就业扶贫</t>
  </si>
  <si>
    <t>就业创业培训</t>
  </si>
  <si>
    <t>培训雨露技工500人。</t>
  </si>
  <si>
    <t>培训合格率达到95%。</t>
  </si>
  <si>
    <t>训后首次就业率不低于80%。</t>
  </si>
  <si>
    <t>建卡脱贫人口就业技能培训</t>
  </si>
  <si>
    <t>建档立卡贫困劳动力享受职业培训补贴人次数≥500人，</t>
  </si>
  <si>
    <t>职业培训补贴发放准确率≥100%。</t>
  </si>
  <si>
    <t>资金在规定时间内下达率≥100%。</t>
  </si>
  <si>
    <t>职业培训补贴人均标准4800元。</t>
  </si>
  <si>
    <t>通过培训，人均收入增收额0.05万元</t>
  </si>
  <si>
    <t>建档立卡贫困劳动力就业人数≥96人</t>
  </si>
  <si>
    <t>受益建档立卡脱贫人口满意度98%</t>
  </si>
  <si>
    <t>南川区2022年度项目管理费</t>
  </si>
  <si>
    <t>项目管理费</t>
  </si>
  <si>
    <t>按照不超过1%的比例从衔接资金中统筹安排项目管理费，由县级使用。项目管理费主要用于项目前期设计、评审、招标、监理以及验收等与项目管理相关的支出</t>
  </si>
  <si>
    <t>做好项目管理工作，群众受益</t>
  </si>
  <si>
    <t>义务监督员120人参与项目实施过程中资金使用的监督，做好项目管理工作，群众受益。</t>
  </si>
  <si>
    <t>项目管理费,从下达的衔接资金中，按规定比例提取。</t>
  </si>
  <si>
    <t>专门用于扶贫项目前期准备和实施、扶贫资金管理相关的经费开支。</t>
  </si>
  <si>
    <t>验收合格率100%</t>
  </si>
  <si>
    <t>73.5万</t>
  </si>
  <si>
    <t>减少群众出行及产业户运输成本人均100元/人/年</t>
  </si>
  <si>
    <t>受益建档立卡脱贫人口2880人</t>
  </si>
  <si>
    <t>受益脱贫人口满意度100%</t>
  </si>
  <si>
    <t>张雁超</t>
  </si>
  <si>
    <t>南川区2022年脱贫户购买合作医疗保险补贴</t>
  </si>
  <si>
    <t>参加城乡居民基本医疗保险</t>
  </si>
  <si>
    <t>对全区已脱贫建卡贫困人口参加合作医疗保险实施补贴，补助标准100元/人•年。</t>
  </si>
  <si>
    <t>项目按100元/人•年标准补助脱贫户31000人，使脱贫户医疗得到保障。</t>
  </si>
  <si>
    <t>脱贫户31000人参与项目实施，脱贫户居民医保全覆盖，通过居民医保补助减少了31000名建卡脱贫户在医疗方面的支出100元/人.年</t>
  </si>
  <si>
    <t>对全区建卡脱贫人口31000人参加合作医疗保险实施补贴，补助标准100元/人•年。受益脱贫户31000人。</t>
  </si>
  <si>
    <t>资助建档立卡脱贫人口参加基本医疗保险人数≧31000人</t>
  </si>
  <si>
    <t>建档立卡脱贫人口医疗保险和医疗救助费用“一站式”结算率100%</t>
  </si>
  <si>
    <t>居民医保及时兑现率100%</t>
  </si>
  <si>
    <t>项目按100元/人•年标准补助</t>
  </si>
  <si>
    <t>减少了31000名建卡脱贫户在医疗方面的支出100元/人.年</t>
  </si>
  <si>
    <t>受益建档立卡脱贫人口数≧31000人</t>
  </si>
  <si>
    <t>南川区医保局</t>
  </si>
  <si>
    <t>南川区脱贫户购买合作医疗保险补贴</t>
  </si>
  <si>
    <t>对全区已脱贫建卡贫困人口参加合作医疗保险实施补贴，补助标准200元/人•年。</t>
  </si>
  <si>
    <t>项目按200元/人•年标准补助脱贫户1500人，使脱贫户医疗得到保障。</t>
  </si>
  <si>
    <t>脱贫户1000人参与项目实施，脱贫户居民医保全覆盖，通过居民医保补助减少了1500名建卡脱贫户在医疗方面的支出200元/人.年</t>
  </si>
  <si>
    <t>对全区建卡脱贫人口1500人参加合作医疗保险实施补贴，补助标准200元/人•年。受益脱贫户1500人。</t>
  </si>
  <si>
    <t>资助建档立卡脱贫人口参加基本医疗保险人数≧1500人</t>
  </si>
  <si>
    <t>项目按200元/人•年标准补助</t>
  </si>
  <si>
    <t>减少了脱贫户在医疗方面的支出200元/人.年</t>
  </si>
  <si>
    <t>受益建档立卡脱贫人口数≧1500人</t>
  </si>
  <si>
    <t>南川区黎香湖镇南湖村2022年乡村旅游发展项目</t>
  </si>
  <si>
    <t>村基础设施</t>
  </si>
  <si>
    <t>其他</t>
  </si>
  <si>
    <t>完善乡村旅游基础设施，培育旅游元素。</t>
  </si>
  <si>
    <t>通过发展乡村旅游，带动脱贫群众增收。</t>
  </si>
  <si>
    <t>10户脱贫户参加前期项目确定会议、决议，通过项目建设改善出行条件。</t>
  </si>
  <si>
    <t>验收合格率≥100%</t>
  </si>
  <si>
    <t>完成及时率≥100%</t>
  </si>
  <si>
    <t>补助资金380万元</t>
  </si>
  <si>
    <t>项目实施后能带动周边农户和脱贫户增加收入。</t>
  </si>
  <si>
    <t>受益脱贫人口和监测对象人数≥41人</t>
  </si>
  <si>
    <t>项目后期管护延续性长期</t>
  </si>
  <si>
    <t>满意度100%</t>
  </si>
  <si>
    <t>黎香湖镇</t>
  </si>
  <si>
    <t>吴亚夫</t>
  </si>
  <si>
    <t>南川区南平镇永安村2022年乡村旅游发展项目</t>
  </si>
  <si>
    <t>完成乡村旅游配套设施，带动群众增收</t>
  </si>
  <si>
    <t>配套设施一处</t>
  </si>
  <si>
    <t>项目竣工验收合格率100%</t>
  </si>
  <si>
    <t>项目完工及时率100%</t>
  </si>
  <si>
    <t>补助资金800万元</t>
  </si>
  <si>
    <t>带动村民增收≥400元/年</t>
  </si>
  <si>
    <t>受益脱贫户20人</t>
  </si>
  <si>
    <t>正常运行率100%</t>
  </si>
  <si>
    <t>南平镇</t>
  </si>
  <si>
    <t>刘军</t>
  </si>
  <si>
    <t>13594569509</t>
  </si>
  <si>
    <t>南川区山王坪镇龙泉村2022年农旅融合项目(第一期)</t>
  </si>
  <si>
    <t>以“白颊黑叶猴”为主题打造文化主题村，建设主要内容为福寿寺入口、秦家湾区域广场、秦家湾药田种植示范园等</t>
  </si>
  <si>
    <t>项目实施可突出旅游主题，营造文化旅游氛围</t>
  </si>
  <si>
    <t>11户脱贫户参加前期项目确定会议，决议，通过项目建设促进乡村旅游发展，助农增收</t>
  </si>
  <si>
    <t>项目验收合格率100%</t>
  </si>
  <si>
    <t>工程验收合格率100%</t>
  </si>
  <si>
    <t>项目补助380万元</t>
  </si>
  <si>
    <t>带动群众发展乡村旅游增收，预计户均增收500元。</t>
  </si>
  <si>
    <t>突出旅游主题，营造文化旅游氛围</t>
  </si>
  <si>
    <t>受益人口满意度100%</t>
  </si>
  <si>
    <t>山王坪镇</t>
  </si>
  <si>
    <t xml:space="preserve">否 </t>
  </si>
  <si>
    <t>何川</t>
  </si>
  <si>
    <t>南川区三泉镇观音村2022年乡村旅游发展项目</t>
  </si>
  <si>
    <t>补助资金500万元</t>
  </si>
  <si>
    <t>三泉镇</t>
  </si>
  <si>
    <t>吴峰</t>
  </si>
  <si>
    <t>南川区鸣玉镇中心社区2022年“稻香渔歌”乡村振兴示范项目（第二期）</t>
  </si>
  <si>
    <t>打造180亩油稻轮作种植基地，完成产业基础设施建设</t>
  </si>
  <si>
    <t>打造乡村振兴示范点，项目可带动当地乡村旅游发展，带动农户参与务工，流转土地，解决10人以上就近务工；实现农户收入增加。</t>
  </si>
  <si>
    <t>30人参与前期项目确定会议、决定，30人参与入库项目的选择，5人参与项目实施过程中施工质量和资金使用的监管。解决10人以上就近务工；带动乡村旅游，实现周边农户140户501人（其中脱贫户1户3人）收入增加。</t>
  </si>
  <si>
    <t>完成二期工程打造，建设180亩油稻轮作种植基地。</t>
  </si>
  <si>
    <t>建设180亩油稻轮作种养基地</t>
  </si>
  <si>
    <t>项目竣工合格率100%</t>
  </si>
  <si>
    <t>项目完成及时率100%</t>
  </si>
  <si>
    <t>项目补助  200万元</t>
  </si>
  <si>
    <t>人均收入增收0.3万元</t>
  </si>
  <si>
    <t>一般农户140户501人（其中脱贫户1户3人）</t>
  </si>
  <si>
    <t>受益脱贫户满意度100%</t>
  </si>
  <si>
    <t>鸣玉镇</t>
  </si>
  <si>
    <t>2021.10</t>
  </si>
  <si>
    <t>村集体经济收益40%用于扩大再生产，30%用于公益事业及绩效奖励，30%用于村集体发展资金</t>
  </si>
  <si>
    <t>杨强</t>
  </si>
  <si>
    <t>13983344890</t>
  </si>
  <si>
    <t>南川区大有镇水源村2022年蔬菜基地建设</t>
  </si>
  <si>
    <t>产业项目</t>
  </si>
  <si>
    <t>种植养殖加工服务</t>
  </si>
  <si>
    <t>项目实施后8户28人受益，其中脱贫户2户8人。</t>
  </si>
  <si>
    <t>完成建设单栋钢架大棚20亩。节水灌溉设施；节水灌溉设施大棚灌溉系统20亩；110mmPE1.0MPa900米，ϕ90mmPE1.0MPa350米,ϕ75mmPE1.0MPa600m。ϕ50mmPE1.0MPa600m。</t>
  </si>
  <si>
    <t>单栋钢架大棚20亩。节水灌溉设施；节水灌溉设施大棚灌溉系统20亩；110mmPE1.0MPa900米，ϕ90mmPE1.0MPa350米,ϕ75mmPE1.0MPa600m。ϕ50mmPE1.0MPa600m。</t>
  </si>
  <si>
    <t xml:space="preserve"> 项目竣工验收合格率100%</t>
  </si>
  <si>
    <t>项目完工及时率≥90%</t>
  </si>
  <si>
    <t>项目补助30万元</t>
  </si>
  <si>
    <t>提高产业发展，带动务工</t>
  </si>
  <si>
    <t>受益脱贫人口≥2户8人</t>
  </si>
  <si>
    <t>≥5年</t>
  </si>
  <si>
    <t>受益脱贫人口满意度达到95%以上</t>
  </si>
  <si>
    <t>大有镇（重庆市南川区逢秋荣高粱种植专业合作社）</t>
  </si>
  <si>
    <t>万映毅</t>
  </si>
  <si>
    <t>南川区大有镇水源村2022年水稻基地产业路项目</t>
  </si>
  <si>
    <t>通村、组硬化路及护栏</t>
  </si>
  <si>
    <t>新开挖硬化洞湾至铺子长1.2公里、宽4.5米产业道路。</t>
  </si>
  <si>
    <t>项目实施后提高周围农户200人出行方便程度，其中脱贫户5户19人。</t>
  </si>
  <si>
    <t>5户脱贫户参与入库项目的选择，为脱贫户提供就业岗位，增加收入。</t>
  </si>
  <si>
    <t>完成洞湾至铺子长1.2公里、宽4.5米产业道路。</t>
  </si>
  <si>
    <t>建设长1.2公里、宽4.5米产业道路</t>
  </si>
  <si>
    <t>项目补助20万</t>
  </si>
  <si>
    <t>项目建设带动增加贫困人口收入≥200-3000元/户.年</t>
  </si>
  <si>
    <t>受益脱贫人口数≥25人</t>
  </si>
  <si>
    <t>大有镇</t>
  </si>
  <si>
    <t>13709466604</t>
  </si>
  <si>
    <t>南川区大有镇指拇村2022年中药材基地产业路项目</t>
  </si>
  <si>
    <t>项目实施可完善基础设施建设。342人受益，其中脱贫户29人，方便周边产业发展</t>
  </si>
  <si>
    <t>项目实施可完善基础设施建设，提高29人脱贫户出行方便程度，并带动周边产业发展</t>
  </si>
  <si>
    <t>完成实施指拇村6社转龙庙至长岭杠垭口4.5米宽道路400米。</t>
  </si>
  <si>
    <t>指拇村6社转龙庙至长岭杠垭口4.5米宽道路400米。</t>
  </si>
  <si>
    <t>项目（工程）完成及时率≥90%</t>
  </si>
  <si>
    <t>项目补助25.66万元</t>
  </si>
  <si>
    <t>受益脱贫人口≥7户29人</t>
  </si>
  <si>
    <t>受益脱贫人口满意度≥95%</t>
  </si>
  <si>
    <t>南川区东城街道黄淦村2022年盐菜加工厂建设</t>
  </si>
  <si>
    <t>堡坎建设70m³，平场500㎡，修建晒场400㎡，新建晒床400㎡，购买场地转运车1辆。</t>
  </si>
  <si>
    <t>项目补助14万元</t>
  </si>
  <si>
    <t>产业发展，推动沿线群众一二三产业融合发展</t>
  </si>
  <si>
    <t>受益贫困人口≥34人</t>
  </si>
  <si>
    <t>≥10年</t>
  </si>
  <si>
    <t>受益建档立卡贫困户满意度100%</t>
  </si>
  <si>
    <t>东城街道（南川区黄淦盐菜加工厂）</t>
  </si>
  <si>
    <t>何秋月</t>
  </si>
  <si>
    <t>15025685889</t>
  </si>
  <si>
    <t>南川区东城街道黄淦村2022年长屋间山坪塘整治项目</t>
  </si>
  <si>
    <t>小型农田水利设施</t>
  </si>
  <si>
    <t>维修整治山坪塘一口2000立方米。</t>
  </si>
  <si>
    <t>项目补助10万元</t>
  </si>
  <si>
    <t>可灌溉7、9社农田约80亩</t>
  </si>
  <si>
    <t>受益贫困人口≥15人</t>
  </si>
  <si>
    <t xml:space="preserve">东城街道 </t>
  </si>
  <si>
    <t>南川区峰岩乡峰胜村2022年李子基地建设</t>
  </si>
  <si>
    <t>集体经济联合社股份进行分红，集体收入年均增加2万元。带动脱贫户就业。</t>
  </si>
  <si>
    <t>140亩李子基地施肥2次、除草3次、修枝2次、打药6次。</t>
  </si>
  <si>
    <t>项目补助12万元</t>
  </si>
  <si>
    <t>集体收入年均增加2万元。带动脱贫户就业。</t>
  </si>
  <si>
    <t>峰岩乡</t>
  </si>
  <si>
    <t>项目收入按照5:4:1集体经济联合社股份进行分红。年人均纯收入增加1000元。</t>
  </si>
  <si>
    <t>彭万洪</t>
  </si>
  <si>
    <t>13512312633</t>
  </si>
  <si>
    <t>南川区峰岩乡正阳村2022年乡村旅游配套基础设施建设项目</t>
  </si>
  <si>
    <t>项目建设带动产业发展，集体收入年均增加5万元。带动脱贫户就业。</t>
  </si>
  <si>
    <t>1.广场回填2800立方土石方；2.广场砌筑堡坎（长30米、高5米、宽1米）；3.广场场地浇灌混凝土480平方；4.民宿前庭院堡坎加固（长38米，宽0.5，高0.8米）；5.民宿前庭院台阶（长5米，宽0.4米，高0.15米）；6.民宿前庭院台阶两侧绿植围河。7.广场护栏。8.民宿运行设施设备；9.维修汤盆大桥至雷劈石段人行便道，1.3公里。</t>
  </si>
  <si>
    <t>项目（工程）验收合格率100%</t>
  </si>
  <si>
    <t>项目（工程）完成及时率100%</t>
  </si>
  <si>
    <t>项目补助45万元</t>
  </si>
  <si>
    <t>全村受益</t>
  </si>
  <si>
    <t>前期收益用于村集体建设、活动及自筹事项开支和脱贫户配股分红</t>
  </si>
  <si>
    <t>南川区南城街道庆岩社区四好农村道路建设项目</t>
  </si>
  <si>
    <t>C25混凝土硬化四好农村道路，王家线至芭蕉土长1.814公里，王家线至石家杠长2.575公里，宽4.5米。</t>
  </si>
  <si>
    <t>项目实施后，可解决20户60人，其中脱贫户3户8人的出行难问题，方便群众，带动产业发展。</t>
  </si>
  <si>
    <t>5人参与前期项目决定会议，5人参与入库项目的选拔，5人参与项目实施中施工质量和资金使用的监督。</t>
  </si>
  <si>
    <t>硬化庆岩社区道路2条，长4.389公里，宽4.5米</t>
  </si>
  <si>
    <t>4.389公里</t>
  </si>
  <si>
    <t>项目补助51万元</t>
  </si>
  <si>
    <t>方便群众出行，带动产业发展。</t>
  </si>
  <si>
    <t>受益建档立卡贫困户≥8人</t>
  </si>
  <si>
    <t>受益贫困人口满意度≥99%</t>
  </si>
  <si>
    <t>南城街道办事处</t>
  </si>
  <si>
    <t>陈桥</t>
  </si>
  <si>
    <t>南川区南城街道双河场村李克嘴至爱子台2020年四好农村道路建设</t>
  </si>
  <si>
    <t>C25混凝土硬化李克嘴至爱子台四好农村道路2.864公里，宽4.5米。</t>
  </si>
  <si>
    <t>项目实施后，可解决20户50人，其中脱贫户5户15人的出行难问题，方便群众，带动产业发展。</t>
  </si>
  <si>
    <t>硬化李克嘴至爱子台道路，长2.864公里，宽4.5米。</t>
  </si>
  <si>
    <t>2.864公里</t>
  </si>
  <si>
    <t>项目补助40万元</t>
  </si>
  <si>
    <t>受益建档立卡贫困户≥15人</t>
  </si>
  <si>
    <t>南川区南城街道双河场村2020年四好农村道路建设项目三标段</t>
  </si>
  <si>
    <t>C25混凝土硬化张仁华至陈述良四好农村道路1.27公里，宽4.5米。</t>
  </si>
  <si>
    <t>项目实施后，可解决2户5人，其中脱贫户1户3人的出行难问题，方便群众，带动产业发展。</t>
  </si>
  <si>
    <t>硬化张仁华至陈述良四好农村道路长1.27公里，宽4.5米。</t>
  </si>
  <si>
    <t>1.27公里</t>
  </si>
  <si>
    <t>项目补助17万元</t>
  </si>
  <si>
    <t>受益建档立卡贫困户≥3人</t>
  </si>
  <si>
    <t>南川区南城街道半溪河村2022年茶叶基地建设</t>
  </si>
  <si>
    <t>1.新建避雨棚3个，合计600平方米；2.新建茶园施肥管道3000米；3.新建茶园单轨动力运送系统一套。</t>
  </si>
  <si>
    <t>项目建成后，可带动周边群众5户5人务工增收，其中脱贫户3人，年增收1000元/年。</t>
  </si>
  <si>
    <t>5人参与前期项目决定会议，5人参与入库项目的选拔，3人参与项目实施中施工质量和资金使用的监督。</t>
  </si>
  <si>
    <t>完成修建避雨棚3个，茶园施肥管道3000米，茶园单轨动力运送系统1套。</t>
  </si>
  <si>
    <t>完成修建避雨棚3个共600平方米，茶园施肥管道3000米，茶园单轨动力运送系统1套。</t>
  </si>
  <si>
    <t>避雨棚3个，共9万元；施肥管道3000米，共15万元；单轨动力运送系统1套，共21万元</t>
  </si>
  <si>
    <t>带动周边群众5户5人务工增收，其中脱贫户3人，年增收1000元/年。</t>
  </si>
  <si>
    <t>受益贫困人口满意度≥100%</t>
  </si>
  <si>
    <t>南城街道（重庆市南川区南城茶叶专业合作社）</t>
  </si>
  <si>
    <t>周华</t>
  </si>
  <si>
    <t>南川区南城街道金佛社区2022年水果基地建设</t>
  </si>
  <si>
    <t>1.新建双轨道动力运送系统1套；2.新建70m³水果保鲜冷藏库一个。</t>
  </si>
  <si>
    <t>完成修建双轨道运送系统1套，70m³水果保鲜冷藏库1个</t>
  </si>
  <si>
    <t>完成修建双轨道运送系统1套，70m³（6X4Ⅹ3m）水果保鲜冷藏库1个</t>
  </si>
  <si>
    <t>双轨道动力运送系统，计81450元；冷藏库68550元</t>
  </si>
  <si>
    <t>南城街道（重庆市南川区团帽儿家庭农场）</t>
  </si>
  <si>
    <t>杨聪</t>
  </si>
  <si>
    <t>南川区南城街道万隆村2022年四好农村道路建设项目</t>
  </si>
  <si>
    <t>C25混凝土硬化四好农村道路，石庆至303省道长1.4公里、钱家湾至卢池杠长0.2公里、张家坟堡至殷家嘴长0.1公里，宽4.5米。</t>
  </si>
  <si>
    <t>项目实施后，可解决3075人，其中脱贫户3户8人的出行难问题，带动产业发展。</t>
  </si>
  <si>
    <t>硬化万隆村四好农村道路3条，共长1.7公里，宽4.5米</t>
  </si>
  <si>
    <t>1.7公里</t>
  </si>
  <si>
    <t>解决群众出行难，带动产业发展</t>
  </si>
  <si>
    <t>南川区庆元镇龙溪村2022年农产品展示中心建设</t>
  </si>
  <si>
    <t>提升服务全村2100余人的公共能力，惠及57户贫困户235人。</t>
  </si>
  <si>
    <t>据实验收堡坎、挡墙、坝子硬化等相关方量。</t>
  </si>
  <si>
    <t>补助资金80万元</t>
  </si>
  <si>
    <t>提升群众办事效率</t>
  </si>
  <si>
    <t>受益建档立卡贫困户数57户235人</t>
  </si>
  <si>
    <t>工程设计使用年限20年</t>
  </si>
  <si>
    <t>受益贫困户满意度≥98%</t>
  </si>
  <si>
    <t>庆元镇</t>
  </si>
  <si>
    <t>陈学禹</t>
  </si>
  <si>
    <t>南川区三泉镇半河居委2022年四好农村公路建设项目</t>
  </si>
  <si>
    <t>道路硬化全长4.2公里</t>
  </si>
  <si>
    <t>4.2公里</t>
  </si>
  <si>
    <t>项目（工程）验收合格率≥95%</t>
  </si>
  <si>
    <t>补助标准65万元/公里</t>
  </si>
  <si>
    <t>项目建设带动增加贫困人口户均增收≥500元</t>
  </si>
  <si>
    <t>受益贫困人口≥2户</t>
  </si>
  <si>
    <t>受益建档立卡贫困人口满意度≥98%</t>
  </si>
  <si>
    <t>南川区石墙镇汇仓村2022年中药材基地建设</t>
  </si>
  <si>
    <t>新建厂房1205㎡；购置大黄初级工生产设备4套。</t>
  </si>
  <si>
    <t>生产设备4套，厂房1座。</t>
  </si>
  <si>
    <t>验收合格率100%。</t>
  </si>
  <si>
    <t>项目（工程）完成及时率≥100%</t>
  </si>
  <si>
    <t>项目补助100万元</t>
  </si>
  <si>
    <t>项目建成后可带动周边群众15人务工增收。</t>
  </si>
  <si>
    <t>受益贫困户4人。</t>
  </si>
  <si>
    <t>项目维持时间≥3年</t>
  </si>
  <si>
    <t>服务对象满意度100%</t>
  </si>
  <si>
    <t>石墙镇</t>
  </si>
  <si>
    <t>罗彦生</t>
  </si>
  <si>
    <t>南川区石墙镇楼岭村2022年巾帼“渝大嫂”“综合种养殖基地建设</t>
  </si>
  <si>
    <t>1.修建消费扶贫农特产品展馆一个。
2.修建休闲配套设施、仓库及加工厂房共计360平方米、购置农产品初加工设备一批
2.建设冻库1个
3.铺设管网，精细化管护示范竹笋基地1个
4.设计制作农产品包装盒。</t>
  </si>
  <si>
    <t>厂房共计360平方米。</t>
  </si>
  <si>
    <t>项目补助95万元。</t>
  </si>
  <si>
    <t>项目建成后可带动周边群众25人务工增收。</t>
  </si>
  <si>
    <t>受益贫困户5人。</t>
  </si>
  <si>
    <t>石墙镇（重庆市南川区帮定林业专业合作社）</t>
  </si>
  <si>
    <t>南川区石溪镇五星村2022年辣椒基地建设</t>
  </si>
  <si>
    <t>新发展种植辣椒230亩，配备转运车一辆</t>
  </si>
  <si>
    <t>230亩</t>
  </si>
  <si>
    <t>1052元/亩</t>
  </si>
  <si>
    <t>≥3500元</t>
  </si>
  <si>
    <t>≥110人</t>
  </si>
  <si>
    <t>≥1年</t>
  </si>
  <si>
    <t>石溪镇</t>
  </si>
  <si>
    <t>犹元君</t>
  </si>
  <si>
    <t>南川区头渡镇柏枝村2022年方竹笋基地产业路项目</t>
  </si>
  <si>
    <t>柏枝村1社猫迁沟到金佛山水利工程大坝硬化产业公路8.4公里，宽4.5米，厚0.2米，C25混凝土路面。</t>
  </si>
  <si>
    <t>项目实施可改善7个农业社959户2527人出行条件，促进蜂蜜、方竹笋产业发展，提高人居环境质量。</t>
  </si>
  <si>
    <t>5人参加前期项目确定会议、决议，受益人口7个农业社959户2527人，涉及建卡脱贫户131户516人。</t>
  </si>
  <si>
    <t>完成柏枝村公路硬化，促进沿线蜂蜜和方竹笋产业的发展，增加农户收入和改善出行条件。</t>
  </si>
  <si>
    <t>项目竣工验收合格率为100%</t>
  </si>
  <si>
    <t>项目完工及时率为100%</t>
  </si>
  <si>
    <t>改造资金额630万元</t>
  </si>
  <si>
    <t>减少建档立卡脱贫户的出行成本，促进蜂蜜和方竹笋产业发展，减少农户运输成本。</t>
  </si>
  <si>
    <t>受益建档立卡脱贫户≥131户516人。</t>
  </si>
  <si>
    <t>使用年限≥15年</t>
  </si>
  <si>
    <t>受益脱贫户满意度≥99.5%</t>
  </si>
  <si>
    <t>头渡镇</t>
  </si>
  <si>
    <t>张春会</t>
  </si>
  <si>
    <t>南川区头渡镇柏枝村2022年社道公路项目</t>
  </si>
  <si>
    <t>硬化柏枝村8社小湾至花英台道路2.5公里，宽4.5米，厚0.2米，C25混凝土路面。</t>
  </si>
  <si>
    <t>项目实施可改善266户800人的出行条件，促进沿线产业的发展，提高人居环境质量。</t>
  </si>
  <si>
    <t>5人参加前期项目确定会议、决议，受益人口266户800人，涉及建卡脱贫户25户86人。</t>
  </si>
  <si>
    <t>完成柏枝村8社道路硬化，促进沿线产业的发展，增加农户收入和改善出行条件。</t>
  </si>
  <si>
    <t>改造资金额187.5万元</t>
  </si>
  <si>
    <t>减少建档立卡脱贫户的出行成本，促进沿线产业的发展，减少农户运输成本。</t>
  </si>
  <si>
    <t>受益建档立卡脱贫户≥25户86人。</t>
  </si>
  <si>
    <t>2022.12</t>
  </si>
  <si>
    <t>南川区头渡镇玉台村2022年中药材基地产业路项目</t>
  </si>
  <si>
    <t>维修整治产业路2公里，宽4.5米；整治硬化产业路0.2公里，宽4.5米，厚0.2米，C25混凝土路面。</t>
  </si>
  <si>
    <t>项目实施可解决120户480人的出行，促进沿线中药材产业的发展，巩固脱贫攻坚成果。</t>
  </si>
  <si>
    <t>6人参加前期项目确定会议、决议；受益人口涉及120户480人，其中脱贫户19户72人。</t>
  </si>
  <si>
    <t>完成玉台村中药材产业路的维修整治，促进沿线产业的发展，同时方便群众出行。</t>
  </si>
  <si>
    <t>维修产业路2公里，整治硬化产业路0.2公里</t>
  </si>
  <si>
    <t>维修整治资金31.5万元</t>
  </si>
  <si>
    <t>促进中药材产业基地的发展，减少药农的运输成本</t>
  </si>
  <si>
    <t>受益脱贫户≥19户72人</t>
  </si>
  <si>
    <t>工程使用年限≥15年</t>
  </si>
  <si>
    <t>曾川</t>
  </si>
  <si>
    <t>南川区头渡镇玉台村2022年乡村旅游发展配套基础设施建设项目</t>
  </si>
  <si>
    <t>在玉台村新建生态停车场3000平方米，配套完善附属设施。</t>
  </si>
  <si>
    <t>项目实施可促进玉台村集体经济联合社的发展，增加玉台村村集体资产收益约2万/年，旅游高峰期保障玉台村交通通畅及环境治理。</t>
  </si>
  <si>
    <t>5人参加前期项目确定会议、决议，受益人口169户472人，涉及脱贫户12户35人。</t>
  </si>
  <si>
    <t>在玉台村新建生态停车场3000平方米，配套完善附属设施，增加玉台村村集体资产收益约2万/年，旅游高峰期保障玉台村交通通畅及环境治理。</t>
  </si>
  <si>
    <t>建设资金60万元</t>
  </si>
  <si>
    <t>受益脱贫户≥12户35人。</t>
  </si>
  <si>
    <t>收益按照户籍人口平均分配</t>
  </si>
  <si>
    <t>南川区西城街道永合社区2022年晚熟桃李基地建设</t>
  </si>
  <si>
    <t>完永合社区晚熟李和桃的设计及冷链库的建设，促进沿线产业的发展，增加农户收入</t>
  </si>
  <si>
    <t>冷链库200立方,李子树1600株</t>
  </si>
  <si>
    <t>建设资金50万元</t>
  </si>
  <si>
    <t>项目实施可促进永合居委集体经济联合社的发展，增加永合社区集体资产收益约2万/年</t>
  </si>
  <si>
    <t>受益脱贫户≥12户41人。</t>
  </si>
  <si>
    <t>服务对象满意度95%</t>
  </si>
  <si>
    <t>西城街道</t>
  </si>
  <si>
    <t>刘勇</t>
  </si>
  <si>
    <t>南川区西城街道沿塘社区2022年人饮工程项目</t>
  </si>
  <si>
    <t>生活条件改善</t>
  </si>
  <si>
    <t>解决安全饮水</t>
  </si>
  <si>
    <t>完成在7社新建150立方米的过滤池加蓄水池</t>
  </si>
  <si>
    <t>新建150立方蓄水池一个</t>
  </si>
  <si>
    <t>建设资金15万元</t>
  </si>
  <si>
    <t>减少建档立卡脱贫户的饮水成本</t>
  </si>
  <si>
    <t>受益脱贫户≥4户20人。</t>
  </si>
  <si>
    <t>南川区西城街道永合居委“四好农村路”建设项目</t>
  </si>
  <si>
    <t>完成硬化永合居委2组水脸至新田湾、苏家坡至长塝通村公路，全长约3公里，Ｃ25混凝土路面，宽4.5米、厚0.2米</t>
  </si>
  <si>
    <t>硬化四好路3公里</t>
  </si>
  <si>
    <t>建设资金72万元</t>
  </si>
  <si>
    <t>受益脱贫户≥9户32人。</t>
  </si>
  <si>
    <t>南川区西城街道会峰村2022年水厂工程建设项目</t>
  </si>
  <si>
    <t>一是完成新建200立方的蓄水池1座和100立方的蓄水池1座；二是完成新建增压间1个； 三是完成新建泵房1座；安装饮水管道6公里</t>
  </si>
  <si>
    <t>新建200立方蓄水池额100立方蓄水池各一个,饮水管道6公里</t>
  </si>
  <si>
    <t>建设资金120万元</t>
  </si>
  <si>
    <t>受益脱贫户≥62户255人。</t>
  </si>
  <si>
    <t>南川区中桥乡普陀村2022年富硒米基地建设</t>
  </si>
  <si>
    <t>修建存粮库房1间，购买半自动多功能六面真空包装机一台、包装盒2000个，及配套设施建设</t>
  </si>
  <si>
    <t>修建存粮库房1间，购买多功能六面真空包装机器一台、包装盒2000个</t>
  </si>
  <si>
    <t>补助资金18万元</t>
  </si>
  <si>
    <t>受益脱贫户8户29人</t>
  </si>
  <si>
    <t>工程使用年限大于5年</t>
  </si>
  <si>
    <t>受益农户及脱贫户满意度≥99%</t>
  </si>
  <si>
    <t>中桥乡</t>
  </si>
  <si>
    <t>邓江</t>
  </si>
  <si>
    <t>南川区大观镇中江村2022年白茶基地建设</t>
  </si>
  <si>
    <t>2022年11月底完成全部建设任务。</t>
  </si>
  <si>
    <t>建设500亩茶园，便道3千米。维修800米路面</t>
  </si>
  <si>
    <t>项目（工程）验收合格率≥100%</t>
  </si>
  <si>
    <t>工程完成及时率100%</t>
  </si>
  <si>
    <t>1000元/亩、12万/米、45万/米</t>
  </si>
  <si>
    <t>带动周边老百姓增收共计1万元/年/人</t>
  </si>
  <si>
    <t>解决80个农户就业，人均增收10000元/年，村集体增收15000/年</t>
  </si>
  <si>
    <t>持续带动产业发展，促进老百姓增产增收</t>
  </si>
  <si>
    <t>大观镇</t>
  </si>
  <si>
    <t>9人</t>
  </si>
  <si>
    <t>租金按每亩30元每年划入村集体组织账户</t>
  </si>
  <si>
    <t>宋昌民</t>
  </si>
  <si>
    <t>南川区大观镇中江村2022年饮水工程项目</t>
  </si>
  <si>
    <t>2022年底前完成项目，实现通水，进一步提升群众的饮水质量。</t>
  </si>
  <si>
    <t>安装水管18470米，安装增压泵房1所，含增压设备1台套，安装水表110个。</t>
  </si>
  <si>
    <t>50元/米</t>
  </si>
  <si>
    <t>降低用水成本人均40元/年</t>
  </si>
  <si>
    <t>提升中江村4个农业社500人的供水水质和提升供水保障率.</t>
  </si>
  <si>
    <t>正常运行率100%解决老百姓10年饮水安全问题。</t>
  </si>
  <si>
    <t>赵德平</t>
  </si>
  <si>
    <t>南川区合溪镇风门村2022年山坪塘建设项目</t>
  </si>
  <si>
    <t>完成新建山坪塘一口，解决群众基本农田灌溉问题。</t>
  </si>
  <si>
    <t>新建山坪塘一口</t>
  </si>
  <si>
    <t>补助资金98万元</t>
  </si>
  <si>
    <t>解决贫困户基本农田灌溉问题</t>
  </si>
  <si>
    <t>受益建档立卡脱贫户数（≥12户47人）</t>
  </si>
  <si>
    <t>工程设计使用年限10年</t>
  </si>
  <si>
    <t>合溪镇</t>
  </si>
  <si>
    <t>钱朝兵</t>
  </si>
  <si>
    <t>南川区合溪镇九溪社区2022年李子基地建设</t>
  </si>
  <si>
    <t>完成经果林后续管护300亩。</t>
  </si>
  <si>
    <t>经果林后续管护300亩。</t>
  </si>
  <si>
    <t>项目补助资金30万元</t>
  </si>
  <si>
    <t>带动周边群众参与种植产业发展受益10000元/年</t>
  </si>
  <si>
    <t>受益建档立卡脱贫户数（≥54户205人）</t>
  </si>
  <si>
    <t>可持续多年产生效益</t>
  </si>
  <si>
    <t>合溪镇(重庆市南川区耐贫农业股份合作社)</t>
  </si>
  <si>
    <t xml:space="preserve">是 </t>
  </si>
  <si>
    <t>由现有监测户和边缘户共同参与资产收益分配</t>
  </si>
  <si>
    <t>经果林产出的20%由村集体经济收入</t>
  </si>
  <si>
    <t>南川区合溪镇风门村2022年中药材基地建设</t>
  </si>
  <si>
    <t>完成种植中药材云木香200亩、玄参60亩、独活20亩。</t>
  </si>
  <si>
    <t>种植中药材云木香200亩、玄参60亩、独活20亩。</t>
  </si>
  <si>
    <t>补助资金10万</t>
  </si>
  <si>
    <t>流转群众土地100元/亩</t>
  </si>
  <si>
    <t>受益建档立卡脱贫户数（≥13户26人）</t>
  </si>
  <si>
    <t>流转群众土地3年</t>
  </si>
  <si>
    <t>受益贫困户满意度≥99%</t>
  </si>
  <si>
    <t>合溪镇(重庆市南川区王小学中药材种植专业合作社)</t>
  </si>
  <si>
    <t>南川区德隆镇马鞍村2022年大树茶基地建设</t>
  </si>
  <si>
    <t>新建大树茶基地200亩。</t>
  </si>
  <si>
    <t>项目实施后可带动农户10人务工，（其中脱贫户2户9人）户均增收500元到1000元/人.年。</t>
  </si>
  <si>
    <t>马鞍村村民代表参与决议。鼓励带动脱贫人口就业。项目实施后可带动农户10人务工增收收入（其中脱贫户2户9人）。</t>
  </si>
  <si>
    <t>完成新建大树茶基地200亩。</t>
  </si>
  <si>
    <t>种植大树茶200亩。</t>
  </si>
  <si>
    <t>工程验收合格率达100%</t>
  </si>
  <si>
    <t>完成及时率达100%</t>
  </si>
  <si>
    <t>项目补助20万元</t>
  </si>
  <si>
    <t>项目实施后预计带动周边脱贫困人口增收≥500-1000元/户/年。</t>
  </si>
  <si>
    <t>受益脱贫困人口≥9人</t>
  </si>
  <si>
    <t>受益脱贫困人口满意度≥98%</t>
  </si>
  <si>
    <t>德隆镇(种植大户 李勤)</t>
  </si>
  <si>
    <t>吴世平</t>
  </si>
  <si>
    <t>南川区德隆镇茶树村2022年大树茶基地建设</t>
  </si>
  <si>
    <t>完成200亩的大树茶管护、施有机复合肥、人工费等。</t>
  </si>
  <si>
    <t>项目实施后可带动农户8人务工（其中脱贫户2户8人）户均增收500元到1000元/人.年。</t>
  </si>
  <si>
    <t>茶树村村民参与决议，项目建成后可带动农户8人务工增收收入（其中脱贫户2户8人）。</t>
  </si>
  <si>
    <t>完成200亩的大树茶管护、施有机复合肥。</t>
  </si>
  <si>
    <t>大树茶管护、施有机复合肥（大茶树200亩）</t>
  </si>
  <si>
    <t>项目建设带动增加脱贫困人口收入500-1000元/户.年</t>
  </si>
  <si>
    <t>受益贫困人口≥8人</t>
  </si>
  <si>
    <t>德隆镇(重庆市古香茶叶种植专业合作社)</t>
  </si>
  <si>
    <t>南川区德隆镇隆兴村2022年大树茶基地建设</t>
  </si>
  <si>
    <t>完成300亩的大树茶管护、施有机复合肥、人工费等。</t>
  </si>
  <si>
    <t>项目实施后可带动农户10人务工（其中脱贫户2户10人）户均增收500元到1500元/人/年。</t>
  </si>
  <si>
    <t>隆兴村村民参与决议，项目建成后可带动农户10人务工增收收入（其中脱贫户2户10人）。</t>
  </si>
  <si>
    <t>完成300亩的大树茶管护、施有机复合肥。</t>
  </si>
  <si>
    <t>大树茶管护、施有机复合肥（大茶树300亩）</t>
  </si>
  <si>
    <t>项目建设带动增加脱贫困人口收入500-1500元/户.年</t>
  </si>
  <si>
    <t>受益贫困人口≥10人</t>
  </si>
  <si>
    <t>德隆镇(重庆穗坤农业开发有限公司)</t>
  </si>
  <si>
    <t>南川区德隆镇陶坪村2022年羊肚菌种植示范基地建设</t>
  </si>
  <si>
    <t>在陶坪村6社种植食用菌（羊肚菌）基地50亩。</t>
  </si>
  <si>
    <t>项目实施后可带动农户20人务工（其中脱贫户2户8人）户均增收500元到2000/人.年。</t>
  </si>
  <si>
    <t>前期项目陶坪村村民代表参与会议决定，项目实施预计带动务工20以上增收收入（其中脱脱贫户2户8人）。</t>
  </si>
  <si>
    <t>羊肚菌种植50亩。</t>
  </si>
  <si>
    <t>项目实施后预计带动周边脱贫困人口增收≥500—2000元/户/年。</t>
  </si>
  <si>
    <t>受益脱贫困人口≥8人</t>
  </si>
  <si>
    <t>德隆镇(重庆馨苗梓煜生态农业农场)</t>
  </si>
  <si>
    <t>南川区冷水关镇茶园村2022年茶叶基地建设</t>
  </si>
  <si>
    <t>1400平方米加工厂房主体建设</t>
  </si>
  <si>
    <t>项目补助98万元</t>
  </si>
  <si>
    <t>茶园、平安、幸福三个村1650亩茶叶基地投产后，按重庆茶园的平均产量水平，70公斤/亩成品茶计，常年可生产100吨红绿茶，产值可达到1000余万元，利税可达到100余万元，充分带动贫困村以及滞后贫困村致富奔小康，为脱贫攻坚、乡村振兴助力</t>
  </si>
  <si>
    <t>受益贫困人口≥35人</t>
  </si>
  <si>
    <t xml:space="preserve">冷水关镇 </t>
  </si>
  <si>
    <t>郑旭</t>
  </si>
  <si>
    <t>南川区冷水关镇红岩村2022年社道公路建设项目</t>
  </si>
  <si>
    <r>
      <rPr>
        <sz val="10"/>
        <rFont val="宋体"/>
        <charset val="134"/>
      </rPr>
      <t>新建社道公路堡坎350</t>
    </r>
    <r>
      <rPr>
        <sz val="10"/>
        <rFont val="宋体"/>
        <charset val="129"/>
      </rPr>
      <t>㎥</t>
    </r>
    <r>
      <rPr>
        <sz val="10"/>
        <rFont val="宋体"/>
        <charset val="134"/>
      </rPr>
      <t>；扩建挖方315</t>
    </r>
    <r>
      <rPr>
        <sz val="10"/>
        <rFont val="宋体"/>
        <charset val="129"/>
      </rPr>
      <t>㎥</t>
    </r>
    <r>
      <rPr>
        <sz val="10"/>
        <rFont val="宋体"/>
        <charset val="134"/>
      </rPr>
      <t>；新修错车道8处（长10米、宽2米，厚0.2米）；新修回车场4处（长5米、宽4米，厚0.2米）；公路水沟整治300米；增设水泥涵管1处；安装防护墱10个。</t>
    </r>
  </si>
  <si>
    <r>
      <rPr>
        <sz val="10"/>
        <rFont val="宋体"/>
        <charset val="134"/>
      </rPr>
      <t>新建社道公路堡坎350</t>
    </r>
    <r>
      <rPr>
        <sz val="10"/>
        <rFont val="宋体"/>
        <charset val="129"/>
      </rPr>
      <t>㎥</t>
    </r>
    <r>
      <rPr>
        <sz val="10"/>
        <rFont val="宋体"/>
        <charset val="134"/>
      </rPr>
      <t>；扩建挖方315</t>
    </r>
    <r>
      <rPr>
        <sz val="10"/>
        <rFont val="宋体"/>
        <charset val="129"/>
      </rPr>
      <t>㎥</t>
    </r>
    <r>
      <rPr>
        <sz val="10"/>
        <rFont val="宋体"/>
        <charset val="134"/>
      </rPr>
      <t>；新修错车道8处（长10米、宽2米，厚0.2米）；新修回车场4处（长5米、宽4米，厚0.2米）；公路水沟整治300米；增设水泥涵管1处；安装防护墱11个。</t>
    </r>
  </si>
  <si>
    <t>项目补助27万元</t>
  </si>
  <si>
    <t>项目实施可解决1社113户368人，其中脱贫户20户77人方便生产生活、减少运输成本等问题。</t>
  </si>
  <si>
    <t>南川区楠竹山镇隆兴村2022年羊肚菌种植示范基地建设</t>
  </si>
  <si>
    <t>新建保鲜冻库250立方米</t>
  </si>
  <si>
    <t>项目完成及时率≥100%</t>
  </si>
  <si>
    <t>项目补助25万元</t>
  </si>
  <si>
    <t>项目建设带动增加贫困人口收入≥1000-3000元/户.年</t>
  </si>
  <si>
    <t>受益脱贫人口≥6户</t>
  </si>
  <si>
    <t>受益脱贫人口满意度≥100%</t>
  </si>
  <si>
    <t>楠竹山镇（重庆璟田农业科技有限公司）</t>
  </si>
  <si>
    <t>李勇</t>
  </si>
  <si>
    <t>南川区水江镇劳动社区2022年魔芋种植基地建设</t>
  </si>
  <si>
    <t>新建魔芋基地100亩。</t>
  </si>
  <si>
    <t>新建魔芋基地100亩每亩补助0.2万元。</t>
  </si>
  <si>
    <t>项目实施后，有效利用撂荒地100亩、带动周边20人务工(其中脱贫人口4人)，预计产值达140万元，增加农民收入35万元、增加集体经济组织收入10万元。</t>
  </si>
  <si>
    <t>受益建档立卡脱贫人口满意度≥100%</t>
  </si>
  <si>
    <t>水江镇</t>
  </si>
  <si>
    <t>收益的 5%用于土地流转户分红；10%用于脱贫人口分红；5%用于魔芋基地建设务工人员分红补贴；剩余80%归入村集体经济组织经济收入。</t>
  </si>
  <si>
    <t>收益后的10%用于发放社区参与人员的补贴；20%用于建设集体公益性项目支出；50%用于第二年扩展该项目发展基金；20%用于集体经济组织成员分红</t>
  </si>
  <si>
    <t>朱闪</t>
  </si>
  <si>
    <t>南川区水江镇辉煌村2022年通村公路建设项目</t>
  </si>
  <si>
    <t>新开挖、扩宽辉煌村4组大佛岩至庙湾、庙湾至百果园通村公路8公里，宽4.5米。</t>
  </si>
  <si>
    <t>新开挖、扩宽公路8公里</t>
  </si>
  <si>
    <t>公路补助标准12.5万元/公里</t>
  </si>
  <si>
    <t>贫困地区增加劳动者收入5万元，其中增加脱贫人口收入1万元</t>
  </si>
  <si>
    <t>项目实施可解决辉煌村263人（其中脱贫人口10人）出行问题，降低农产品运输成本，带动乡村旅游业发展，带动当地农户参与务工方便。</t>
  </si>
  <si>
    <t>南川区黎香湖镇南湖村2022年农副产品展示销售中心建设项目</t>
  </si>
  <si>
    <t>1、修建一个封闭式的农产品展示交易中心，120平方米。2、安装中导柜4个，货架36组。</t>
  </si>
  <si>
    <t>项目实施可解决黎香湖镇部分群众在家发展产业。</t>
  </si>
  <si>
    <t>15户脱贫户参加前期项目确定会议、决议，解决黎香湖镇部分群众在家发展产业。</t>
  </si>
  <si>
    <t>补助资金30万元</t>
  </si>
  <si>
    <t>生产生活条件改善降低产品销售成本≥10%</t>
  </si>
  <si>
    <t>南川区南平镇永安村2022年水果基地建设</t>
  </si>
  <si>
    <t>项目建成后更能吸引游客，让游客休闲。采摘更加安全、舒适，可以接待游客50000人，为神龙峡风景区更好的配套。带动当地老百姓发展乡村旅游、振兴乡村经济，给3户脱贫户签订带贫协议，带领他们脱贫，永安村34户脱贫户可以固定分红，可以解决10-20个村民务工，年收入8000元左右,带动当地80多户村民脱贫致富。</t>
  </si>
  <si>
    <t xml:space="preserve">带动脱贫户户均增收1000元以上 </t>
  </si>
  <si>
    <t>项目完成率100%</t>
  </si>
  <si>
    <t>增加受益人口40户，210人，其中已脱贫户34户137人和村集体经济收益。</t>
  </si>
  <si>
    <t>受益建档立卡脱贫2户10人</t>
  </si>
  <si>
    <t>项目使用年限十年</t>
  </si>
  <si>
    <t>吴开伦</t>
  </si>
  <si>
    <t>南川区木凉镇汉场坝村2022年乡村振兴研学基地建设项目</t>
  </si>
  <si>
    <t>改建乡村振兴非遗工坊3000㎡，包含场地平整，展示场景，非遗设备，配套设施等。</t>
  </si>
  <si>
    <t>提升乡村观光旅游品质、提高文化旅游素养、助推汉场坝乡村旅游，带动全村集体经济组织成员收益。</t>
  </si>
  <si>
    <t>12人参加前期项目确定会议、决议，通过项目建设增加汉场坝村乡村文化旅游、有力助推乡村旅游发展。</t>
  </si>
  <si>
    <t>改造乡村振兴非遗工坊3000㎡，包含场地平整，展示场景，非遗设备，配套设施等</t>
  </si>
  <si>
    <t>改造乡村振兴非遗工坊约3000㎡</t>
  </si>
  <si>
    <t>补助资金180万</t>
  </si>
  <si>
    <t>带动140户562人就业，其中贫困人口4户10人</t>
  </si>
  <si>
    <t>受益脱贫人口≥5人</t>
  </si>
  <si>
    <t>木凉镇</t>
  </si>
  <si>
    <t>李沂</t>
  </si>
  <si>
    <t>南川区木凉镇云都寺村2022年农旅融合体验基地建设项目</t>
  </si>
  <si>
    <t>休闲农业与乡村旅游</t>
  </si>
  <si>
    <t>新建乡村振兴文化展示中心400㎡。</t>
  </si>
  <si>
    <t>新建乡村振兴文化展示中心，共计400㎡，带动脱贫人员3人务工，其他直接受益10人。</t>
  </si>
  <si>
    <t>12人参加前期项目确定会议、决议，通过项目建设带动脱贫人员3人务工，其他直接受益10人。</t>
  </si>
  <si>
    <t>新建乡村振兴文化展示中心400㎡</t>
  </si>
  <si>
    <t>申请项目补助20万元</t>
  </si>
  <si>
    <t>项目建设带动增加贫困人口收入200-3000元/户.年</t>
  </si>
  <si>
    <t>受益贫困人口3人</t>
  </si>
  <si>
    <t>木凉镇（重庆市南川区木凉镇云都寺村股份经济联合社）</t>
  </si>
  <si>
    <t>脱贫户3户3人</t>
  </si>
  <si>
    <t>按云都寺村股份经济联合社章程实施收益分配</t>
  </si>
  <si>
    <t>张帮禄</t>
  </si>
  <si>
    <t>南川区木凉镇汉场坝村2022年饮水工程建设项目</t>
  </si>
  <si>
    <t>安装引水管道Φ300×11.9mm×1.0paPE管300米，Φ200×11.9mm×1.0paPE管1500米（一社770米，二社1030米）；建取水井、两个简易沉淀池（300立平方）挖机处理、四壁砖挡墙抹灰。</t>
  </si>
  <si>
    <t>解决水产养殖引水困难，推进汉场坝村产业发展，流转土地带动脱贫户2户8人受益，带动周边群众5人务工。</t>
  </si>
  <si>
    <t>12人参加前期项目确定会议、决议，通过项目建设解决水产养殖企业引水困难，有利于产业发展。</t>
  </si>
  <si>
    <t>安装引水管道Φ300×11.9mm×1.0paPE管300米，Φ200×11.9mm×1.0paPE管1500米</t>
  </si>
  <si>
    <t>补助资金20万元</t>
  </si>
  <si>
    <t>带动2户3人就业，其中贫困人口1户1人</t>
  </si>
  <si>
    <t>受益脱贫人口8人</t>
  </si>
  <si>
    <t>南川区木凉镇汉场坝村2022年黄茶基地建设</t>
  </si>
  <si>
    <t>1.茶叶管护包括（修建、灌溉、除草等）2.肥料的购买</t>
  </si>
  <si>
    <t>壮大汉场坝集体经济组织，发展文化旅游产业，带动周边农户就业，助推向乡村振兴，带动脱贫人员3人务工，其他直接受益10人。</t>
  </si>
  <si>
    <t>12人参加前期项目确定会议、决议，通过项目建设增加汉场坝村乡村集体经济发展有力助推乡村旅游发展。</t>
  </si>
  <si>
    <t>带动10户60人就业，其中贫困人口2户5人</t>
  </si>
  <si>
    <t>受益脱贫人口3人</t>
  </si>
  <si>
    <t>木凉镇（重庆南川区阳玉君茶叶专业合作社）</t>
  </si>
  <si>
    <t>阳玉君</t>
  </si>
  <si>
    <t>17784378192</t>
  </si>
  <si>
    <t>南川区河图镇骑坪村2022年板栗基地建设</t>
  </si>
  <si>
    <t>1.新建板栗基地蓄水池120立方；2.新修农旅产业步道500米；3.新修堡坎600立方米。</t>
  </si>
  <si>
    <t>新建</t>
  </si>
  <si>
    <t>骑坪村</t>
  </si>
  <si>
    <t xml:space="preserve">通过该项目的实施，提升板栗基地形象，带动20户50余栗农（其中脱贫户5户及以上）增收。 </t>
  </si>
  <si>
    <t>15人参与前期项目确定会议、决定，15人参与入库项目的选拔，5人参与项目实施过程中施工质量和资金使用的监管。通过该项目的实施，提升板栗基地形象，带动20户50余栗农（其中脱贫户5户及以上）增收。</t>
  </si>
  <si>
    <t>1.板栗基地蓄水池750元/立方米；2.农旅产业步道300元/米；3.新修堡坎350元/立方米。</t>
  </si>
  <si>
    <t>项目实施后预计带动周边脱贫人口增收≥200-1000元/户/年，带动河图镇全域乡村旅游发展。</t>
  </si>
  <si>
    <t>河图镇</t>
  </si>
  <si>
    <t>2022.01</t>
  </si>
  <si>
    <t>冯明</t>
  </si>
  <si>
    <t>南川区河图镇中图村2022年蓝莓基地建设</t>
  </si>
  <si>
    <t>安装水肥一体化工程设备1套。</t>
  </si>
  <si>
    <t>中图村</t>
  </si>
  <si>
    <t>项目建成后，预计中图村村民每年获得劳务收入30万元，带动河图镇全域乡村旅游发展。</t>
  </si>
  <si>
    <t>15人参与前期项目确定会议、决定，15人参与入库项目的选拔，5人参与项目实施过程中施工质量和资金使用的监管。项目建成后，预计中图村村民每年获得劳务收入30万元，带动河图镇全域乡村旅游发展。</t>
  </si>
  <si>
    <t>安装水肥一体化工程设备1套（包括新修蓄水池200立方米、安装施肥首部系统1套、主管道、田间首部、支管道、滴灌系统、自动化系统、工具若干）。</t>
  </si>
  <si>
    <t>安装水肥一体化工程设备1套（包括新修蓄水池200立方米、安装施肥首部系统1套、主管道、田间首部、支管道、滴灌系统、自动化系统、工具若干）需资金约150万元/套。</t>
  </si>
  <si>
    <t>项目实施后预计带动周边贫困人口增收≥200-1000元/户/年，带动河图镇全域乡村旅游发展。</t>
  </si>
  <si>
    <t>以财政补助资金30%—50%作为配股资金，以配股资金5%—10%作为项目所在村集体收益，连续分红5年。</t>
  </si>
  <si>
    <t>70%用于村级公共基础设施建设和发展村级集体经济等，30%用于本集体经济组织内困难群众帮扶。</t>
  </si>
  <si>
    <t>刘鸿</t>
  </si>
  <si>
    <t>南川区河图镇虎头村2022年入户路建设项目</t>
  </si>
  <si>
    <t>新建虎头村入户路1.5公里，宽3.5m，厚20CM，C25标号。</t>
  </si>
  <si>
    <t>虎头村</t>
  </si>
  <si>
    <t>项目实施后，将切实改善虎头村150户500余人(其中脱贫户10户32人）生产生活条件，促进整村产业发展，促进群众增收，巩固脱贫攻坚成果。</t>
  </si>
  <si>
    <t>15人参与前期项目确定会议、决定，15人参与入库项目的选拔，5人参与项目实施过程中施工质量和资金使用的监管。项目实施后，将切实改善虎头村150户500余人(其中脱贫户10户32人）生产生活条件，促进整村产业发展，促进群众增收，巩固脱贫攻坚成果。</t>
  </si>
  <si>
    <t>硬化虎头村1—9组入户路，共计1500米，宽3.5m，C25标号，厚度20cm。</t>
  </si>
  <si>
    <t>48万元/公里。</t>
  </si>
  <si>
    <t>项目实施后预计带动贫困人口增收≥200-1000元/户/年</t>
  </si>
  <si>
    <t>受益贫困人口≥32人</t>
  </si>
  <si>
    <t>受益脱贫困人口满意度≥95%</t>
  </si>
  <si>
    <t>汪国刚</t>
  </si>
  <si>
    <t>南川区河图镇上河村2022年社道公路建设项目</t>
  </si>
  <si>
    <t>在上河村1、6、7、8社硬化社道路1200米，宽3.5米，厚20CM，C25标号。</t>
  </si>
  <si>
    <t>上河村</t>
  </si>
  <si>
    <t>项目建成后，全面改善上河村1、6、7、8社80余户350余人（其中脱贫户16户42人）出行条件。</t>
  </si>
  <si>
    <t>15人参与前期项目确定会议、决定，15人参与入库项目的选拔，5人参与项目实施过程中施工质量和资金使用的监管。项目建成后，全面改善上河村1、6、7、8社80余户350余人（其中脱贫户16户42人）出行条件。</t>
  </si>
  <si>
    <t>硬化社道公路1200 米，宽：3.5米：厚20公分，C25标号。</t>
  </si>
  <si>
    <t>硬化社道路全长1200 米，宽：3.5米：厚20公分，C25标号。</t>
  </si>
  <si>
    <t>约48万元/公里。</t>
  </si>
  <si>
    <t>项目建成后，优化人居环境和产业发展，有效带动受益农户经济发展</t>
  </si>
  <si>
    <t>项目实施涉及4个农业社，其中脱贫人口16户42人</t>
  </si>
  <si>
    <t>骆涛</t>
  </si>
  <si>
    <t>南川区河图镇虎头村2022年水厂供水管网改造项目</t>
  </si>
  <si>
    <t>改造老旧供水管网18公里。</t>
  </si>
  <si>
    <t>项目实施后，将改善虎头村200余户700余人（其中脱贫户30户94人）生活用水条件，切实巩固脱贫攻坚成果。</t>
  </si>
  <si>
    <t>15人参与前期项目确定会议、决定，15人参与入库项目的选拔，5人参与项目实施过程中施工质量和资金使用的监管。项目实施后，将改善虎头村200余户700余人（其中脱贫户30户94人）生活用水条件，切实巩固脱贫攻坚成果。</t>
  </si>
  <si>
    <t>一、安装部分：
1、φ63PPR管2350m*49.44元/m；2、φ50PPR管7253m*30.91元/m；3、φ32PPR管8418m*16.84元/m；4、DN15水表350组。
二、土建部分：
1、阀门井72座*263.52元/座；2、水表井63座*141.22元/座；3、挖沟槽土方865.04m3*61.56元/m3；4、拆除路面1081.2m2*20.27元/m2；5、回填方865.04m3*39.95元/m3；6、砼包管162.18m3*452.79元/m3。</t>
  </si>
  <si>
    <t>项目实施后预计人均用水成本降低≥50元</t>
  </si>
  <si>
    <t>解决虎头村200余户700余人（其中脱贫户30户94人）饮水困难。</t>
  </si>
  <si>
    <t>南川区河图镇骑坪村2022年茶叶基地建设</t>
  </si>
  <si>
    <t>新建基地管理配套设施用房500平方米及附属设施。</t>
  </si>
  <si>
    <t>项目实施后，实施茶叶加工，增加茶叶销售收入10万元以上，带动就近务工10人以上（其中脱贫户5人及以上）。</t>
  </si>
  <si>
    <t>15人参与前期项目确定会议、决定，15人参与入库项目的选拔，5人参与项目实施过程中施工质量和资金使用的监管。项目实施后，实施茶叶加工，增加茶叶销售收入10万元以上，带动就近务工10人以上（其中脱贫户5人及以上）。</t>
  </si>
  <si>
    <t>新建茶叶加工厂500平方米。</t>
  </si>
  <si>
    <t>茶叶加工厂880元/平方米。</t>
  </si>
  <si>
    <t>项目实施后，实施茶叶加工，增加茶叶销售收入10万元以上</t>
  </si>
  <si>
    <t>唐永松</t>
  </si>
  <si>
    <t>南川区兴隆镇金禾村2022年农产品交易中心建设项目</t>
  </si>
  <si>
    <t>2000平方米场地平整：包括土石方开挖和堡坎；新建农产品交易中心一处：建筑面积300平方米，占地面积210平方米。</t>
  </si>
  <si>
    <t>2000平方米，建筑面积300平方米，占地面积210平方米。</t>
  </si>
  <si>
    <t>1666元/平方米</t>
  </si>
  <si>
    <t>工程完工后，解决群众和贫困户出行难问题，带动金湖村产业发展，增加贫困户收入。</t>
  </si>
  <si>
    <t>受益农户一般农户230人（其中脱贫户25户63人）</t>
  </si>
  <si>
    <t>工程使用年限 40年</t>
  </si>
  <si>
    <t>兴隆镇</t>
  </si>
  <si>
    <t>张华</t>
  </si>
  <si>
    <t>南川区兴隆镇金花村2022年白茶基地建设</t>
  </si>
  <si>
    <t>1.金花村500亩高标准白茶后期管护，复合肥、有机肥、人工费等；2.自动化机器成品包装设备一台，广告包装宣传设计；3.订制包装礼盒2000套，普通包装盒1000套。</t>
  </si>
  <si>
    <t>500亩高标准白茶，自动化机器成品包装设备一台，包装礼盒2000套，普通包装盒1000套。</t>
  </si>
  <si>
    <t>2080元/亩</t>
  </si>
  <si>
    <t>项目实施后可有效拉动区域经济增长，为脱贫户的一般农户提供就业岗位。</t>
  </si>
  <si>
    <t>受益农户一般农户50人（其中脱贫户5户12人）</t>
  </si>
  <si>
    <t>工程使用年限10年</t>
  </si>
  <si>
    <t>南川区兴隆镇永福村2022年茶叶基地建设</t>
  </si>
  <si>
    <t>购买茶叶光波多功能机一台。</t>
  </si>
  <si>
    <t>茶叶光波多功能机一台</t>
  </si>
  <si>
    <t>52.8万元/台</t>
  </si>
  <si>
    <t>受益农户一般农户100人，（其中脱贫户10户35人）</t>
  </si>
  <si>
    <t>南川区兴隆镇金星社区2022年乡村旅游建设项目</t>
  </si>
  <si>
    <t>1.开挖土方6000方，改建山坪塘一口2500㎡；2.新建休闲凉亭1座，新修步游道2公里；3.种植观赏性树木、果树等5亩。</t>
  </si>
  <si>
    <t>1.开挖土方6000方，山坪塘2500㎡；2.凉亭1座，步游道2公里；3.观赏性树木、果树等5亩。</t>
  </si>
  <si>
    <t>640元/平方米</t>
  </si>
  <si>
    <t>项目实施可带动南川及周边40人参与务工，增加收入。</t>
  </si>
  <si>
    <t>受益农户一般农户40人（其中脱贫户2户5人）</t>
  </si>
  <si>
    <t>南川区盐井梯田彩色花卉基地建设</t>
  </si>
  <si>
    <t>新建盐井梯田彩色花卉基地100亩。</t>
  </si>
  <si>
    <t>石溪镇盐井村</t>
  </si>
  <si>
    <t>花卉基地建成后带动周边群众种植花卉苗木，同时吸引20人务工（其中脱贫人口5人）实现务工增收500-1000元/人.年</t>
  </si>
  <si>
    <t>通过村民大会或村民代表大会选定项目，带动周边20人务工（其中脱贫人口5人）每人每年增收500-1000元。</t>
  </si>
  <si>
    <t>100亩</t>
  </si>
  <si>
    <t>10000元/亩</t>
  </si>
  <si>
    <t>≥ 500元</t>
  </si>
  <si>
    <t>受益农户≥5人</t>
  </si>
  <si>
    <t>南川区方竹笋产业配套基础设施建设项目</t>
  </si>
  <si>
    <t>金佛山北坡药池坝至西坡牵牛坪方竹林区安装管网、增压泵房等。</t>
  </si>
  <si>
    <t>项目实施将解决当地笋农生产生活用水，助推方竹笋产业的发展。</t>
  </si>
  <si>
    <t>金佛山林场参加前期项目确定会议、决议，通过项目建设解决群众务工问题和带动群众增收，助推方竹笋产业的发展。</t>
  </si>
  <si>
    <t>完成方竹林区安装管网、增压泵房，项目实施将解决当地笋农生产生活用水，助推方竹笋产业的发展。</t>
  </si>
  <si>
    <t>1处</t>
  </si>
  <si>
    <t>100万</t>
  </si>
  <si>
    <t>解决群众务工问题和带动36户增收</t>
  </si>
  <si>
    <t>受益一般农户50户200人（其中脱贫户10户36人）</t>
  </si>
  <si>
    <t>重庆山水都市旅游开发有限公司</t>
  </si>
  <si>
    <t>2022.1</t>
  </si>
  <si>
    <t>南川区大有镇指拇村2022年度产业便道路建设</t>
  </si>
  <si>
    <t>新建入户道路6000米，夯实路基，C20混凝土硬化，路面宽1米，厚度10厘米，5米切变形缝</t>
  </si>
  <si>
    <t>大有镇指拇村1、2社</t>
  </si>
  <si>
    <t>项目实施可完善基础设施建设，指拇村1000人受益解决出行难问题</t>
  </si>
  <si>
    <t>50户参加前期项目确定会议、决议。项目实施可完善基础设施建设，解决1000人出行难问题，同时方便周边农户产业发展</t>
  </si>
  <si>
    <t>完成新建入户道路6000米，夯实路基，C20混凝土硬化，路面宽1米，厚度10厘米，5米切变形缝</t>
  </si>
  <si>
    <t>受益贫困人口≥15户60人</t>
  </si>
  <si>
    <t>受益建档立卡贫困人口满意度≥95%</t>
  </si>
  <si>
    <t>南川区白沙镇顺竹村2022年水毁公路修复工程</t>
  </si>
  <si>
    <t xml:space="preserve">
小型农田水利设施</t>
  </si>
  <si>
    <t>修复大竹村2社灌溉水渠长700米，宽0.3米，高0.5米。</t>
  </si>
  <si>
    <t>白沙镇大竹2社田家湾</t>
  </si>
  <si>
    <t>项目建成后解决了周边村民180人，建卡脱贫户12户35人，灌溉、耕种、生产等问题。</t>
  </si>
  <si>
    <t>包括9人参与前期项目确定会议、决议。解决52户180人，建卡脱贫户12户35人灌溉、生产、耕种条件问题。</t>
  </si>
  <si>
    <t>大竹村2社灌溉水渠长700米，宽0.3米，高0.5米。</t>
  </si>
  <si>
    <t>项目验收合格率&gt;99％</t>
  </si>
  <si>
    <t>项目完工及时率100％</t>
  </si>
  <si>
    <t>大竹村2社灌溉水渠128.57元/米。</t>
  </si>
  <si>
    <t>改善当地村民180余人，建卡脱贫户12户35人灌溉耕种、生产条件</t>
  </si>
  <si>
    <t>受益人口52户180人（其中脱贫户12户35人）</t>
  </si>
  <si>
    <t>工程使用年限15年</t>
  </si>
  <si>
    <t>满意度100％</t>
  </si>
  <si>
    <t>白沙镇</t>
  </si>
  <si>
    <t>2022年</t>
  </si>
  <si>
    <t>2022.12.31</t>
  </si>
  <si>
    <t xml:space="preserve">无 </t>
  </si>
  <si>
    <t>金东</t>
  </si>
  <si>
    <t>南川区白沙镇大竹村修复2社灌溉水渠</t>
  </si>
  <si>
    <t xml:space="preserve">
通村、组硬化路及护栏</t>
  </si>
  <si>
    <t>水毁复建村社道路。</t>
  </si>
  <si>
    <t>白沙镇顺竹村3社、5社</t>
  </si>
  <si>
    <t>项目建成后解决群众出行问题80户248人，其中脱贫户12户34人。</t>
  </si>
  <si>
    <t>包括20人参与前期项目确定会议、决议，10人参与入库项目的选择，5人参与项目实施中质量和资金使用监督。</t>
  </si>
  <si>
    <t>水毁复建村社道路长40米。</t>
  </si>
  <si>
    <t>水毁复建村社道路0.75万元/米。</t>
  </si>
  <si>
    <t>改善当地村民248余人，建卡脱贫户34人出行及生产条件</t>
  </si>
  <si>
    <t>受益人口80户248人（其中脱贫户12户34人）</t>
  </si>
  <si>
    <t>南川区黎香湖镇南湖村2022年数字乡村智慧平台建设</t>
  </si>
  <si>
    <t>数字乡村智慧平台建设。</t>
  </si>
  <si>
    <t>南湖村</t>
  </si>
  <si>
    <t>数字乡村智慧平台建设1个。</t>
  </si>
  <si>
    <t>补助资金8万元</t>
  </si>
  <si>
    <t>一般农户185户460人（其中脱贫户16户41人）</t>
  </si>
  <si>
    <t>南川区南平镇永安村2022年数字乡村智慧平台建设</t>
  </si>
  <si>
    <t>村公共服务</t>
  </si>
  <si>
    <t>数字乡村智慧平台建设</t>
  </si>
  <si>
    <t>永安村</t>
  </si>
  <si>
    <t>项目实施后将助推乡村振兴工作开展，促进永安及周边村乡村旅游发展。</t>
  </si>
  <si>
    <t>8人参与前期项目确定会议、决定,15人参与入库项目的选拔,3人参与项目实施过程中施工质里和资金使用的监管。项目建设可就近解决务工10人以上(其中已脱贫户1人）。</t>
  </si>
  <si>
    <t>该项目完成后运行后，可为周边群众及游客提供信息服务，可促进产业发展的同时增加永安村群众的收入。</t>
  </si>
  <si>
    <t xml:space="preserve">带动脱贫户户均增收200元以上   </t>
  </si>
  <si>
    <t>智慧平台建设8万元</t>
  </si>
  <si>
    <t>促进永安村农旅业发展</t>
  </si>
  <si>
    <t>受益群众566户2266人，其中已脱贫户34户137人</t>
  </si>
  <si>
    <t>项目使用年限五年</t>
  </si>
  <si>
    <t>王贵平</t>
  </si>
  <si>
    <t>南川区山王坪镇龙泉村2022年数字乡村智慧平台建设</t>
  </si>
  <si>
    <t>龙泉村</t>
  </si>
  <si>
    <t>项目实施可突出旅游主题，营造文化旅游氛围。</t>
  </si>
  <si>
    <t>实施龙泉村数字乡村智慧平台建设。</t>
  </si>
  <si>
    <t>项目补助8万元</t>
  </si>
  <si>
    <t>南川区三泉镇观音村2022年数字乡村智慧平台建设</t>
  </si>
  <si>
    <t>观音村</t>
  </si>
  <si>
    <t>完善乡村旅游基础设施，促进乡村旅游发展，带动群众增收。</t>
  </si>
  <si>
    <t>5户脱贫户参加项目前期确定会议、决议，通过项目建设解决群众务工问题和带动群众增收</t>
  </si>
  <si>
    <t>1个</t>
  </si>
  <si>
    <t>补助标准8万元</t>
  </si>
  <si>
    <t>南川区水江镇长青居委2组供水主管安装工程</t>
  </si>
  <si>
    <t>从乐村水厂延伸安装DN110-32管800m，并新建水表闸阀井等。</t>
  </si>
  <si>
    <t>长青居委2组</t>
  </si>
  <si>
    <t>解决长青居委2组长青小学及周边农户95人饮水安全。</t>
  </si>
  <si>
    <t>10人参与前期项目确定会议、决定，5人参与入库项目的选拔，5人参与项目实施过程中施工质量和资金使用的监管。项目实施后，解决20户68人的饮水问题</t>
  </si>
  <si>
    <t>安装DN110-32管800m，并新建水表闸阀井等。</t>
  </si>
  <si>
    <t>控制在工程定额预算范围内</t>
  </si>
  <si>
    <t>降低用水成本人均30元/年</t>
  </si>
  <si>
    <t>受益人口95人</t>
  </si>
  <si>
    <t>满意度≥95%</t>
  </si>
  <si>
    <t>南川区水利局</t>
  </si>
  <si>
    <t>区泽禹公司</t>
  </si>
  <si>
    <t>2022.6</t>
  </si>
  <si>
    <t>蔡勇</t>
  </si>
  <si>
    <t xml:space="preserve">河图镇天佰塝供水主管及
骑坪村、虎头村（1、3、8社）入户管网安装工程
</t>
  </si>
  <si>
    <t>从福寿新水厂安装DN110PE管2100m至河图镇骑坪村天佰塝；安装DN20PPR入户管17400m，配套安装管网阀门和用户水表。</t>
  </si>
  <si>
    <t>河图镇骑坪村、虎头村1、3、8社</t>
  </si>
  <si>
    <t>解决河图镇骑坪村、虎头村（1、3、8社）217户780人饮水安全。</t>
  </si>
  <si>
    <t>10人参与前期项目确定会议、决定，5人参与入库项目的选拔，5人参与项目实施过程中施工质量和资金使用的监管。项目实施后，解决38户的饮水问题</t>
  </si>
  <si>
    <t>安装DN110PE管2100m至河图镇骑坪村天佰塝；安装DN20PPR入户管17400m，配套安装管网阀门和用户水表。</t>
  </si>
  <si>
    <t>降低用水成本人均50元/年</t>
  </si>
  <si>
    <t>受益217户</t>
  </si>
  <si>
    <t>民主镇白羊村4社、5社人饮工程</t>
  </si>
  <si>
    <t>涪陵区聚宝乡集镇水厂管网延伸，安装DN110-20PE管6100m，配套安装管网阀门和用户水表。</t>
  </si>
  <si>
    <t>民主镇白羊村4社、5社</t>
  </si>
  <si>
    <t>解决民主镇白羊村4社、5社56户156人饮水安全。</t>
  </si>
  <si>
    <t>10人参与前期项目确定会议、决定，5人参与入库项目的选拔，5人参与项目实施过程中施工质量和资金使用的监管。项目实施后，解决40户的饮水问题</t>
  </si>
  <si>
    <t>安装DN110-20PE管6100m，配套安装管网阀门和用户水表</t>
  </si>
  <si>
    <t>受益56户</t>
  </si>
  <si>
    <t>楠竹山镇农家水厂维修及管网延伸工程</t>
  </si>
  <si>
    <t>改造取水口，更换DN200-DN160PE输水管道300m，厂区净水设施、消毒设备维修，延伸安装DN63-DN20PE管道9200m</t>
  </si>
  <si>
    <t>改扩建</t>
  </si>
  <si>
    <t>楠竹山镇农家村</t>
  </si>
  <si>
    <t>维修楠竹山水厂，解决楠竹山镇农家村2.3.4社110户330余人饮水安全</t>
  </si>
  <si>
    <t>10人参与前期项目确定会议、决定，5人参与入库项目的选拔，5人参与项目实施过程中施工质量和资金使用的监管。项目实施后，解决200户的饮水问题</t>
  </si>
  <si>
    <t>受益110户</t>
  </si>
  <si>
    <t>民主镇民主村6社供水管网延伸工程</t>
  </si>
  <si>
    <t>涪陵区聚宝乡集镇水厂管网延伸安装DN50-20管道7km，配套安装管网阀门和用户水表。</t>
  </si>
  <si>
    <t>民主村6社</t>
  </si>
  <si>
    <t>解决民主村6社40户150余人的饮水安全。</t>
  </si>
  <si>
    <t>10人参与前期项目确定会议、决定，5人参与入库项目的选拔，5人参与项目实施过程中施工质量和资金使用的监管。项目实施后，解决1375人的饮水问题</t>
  </si>
  <si>
    <t>安装DN50-20管道7km，配套安装管网阀门和用户水表。</t>
  </si>
  <si>
    <t>受益用户40户。</t>
  </si>
  <si>
    <t>木凉水厂管网延伸工程（汉场坝村2社）</t>
  </si>
  <si>
    <t>安装PPR25管1500m，配套安装管网阀门和用户水表。</t>
  </si>
  <si>
    <t>木凉汉场坝村2社</t>
  </si>
  <si>
    <t>解决木凉汉场坝村2社10户38人饮水安全。</t>
  </si>
  <si>
    <t>10人参与前期项目确定会议、决定，5人参与入库项目的选拔，5人参与项目实施过程中施工质量和资金使用的监管。项目实施后，解决3500人的饮水问题</t>
  </si>
  <si>
    <t>安装PPR25管1500m，配套安装管网阀门和用户水表</t>
  </si>
  <si>
    <t>受益用户10户。</t>
  </si>
  <si>
    <t>南川区2022年超滤膜设备安装工程（白沙镇大竹村、鸣玉镇四中村、汇仓水厂、庆元水厂、峰岩乡金兴村）</t>
  </si>
  <si>
    <t>白沙镇大竹村3社、鸣玉镇四中村、石墙镇汇仓水厂、庆元水厂新建200立方超滤膜处理设施4套，峰岩乡金兴村3社新建50立方超滤膜处理设施1套。蓄水池2口，设备房3间，彩钢棚2套。安装管道2300米。配套安装管网阀门和用户水表。</t>
  </si>
  <si>
    <t>白沙镇大竹村3社；鸣玉镇四中村；石墙镇汇仓水厂；庆元水厂；峰岩乡金兴村3社</t>
  </si>
  <si>
    <t>解决1152户3760余人水质安全，其中村级水厂4个、集镇水厂1个</t>
  </si>
  <si>
    <t>10人参与前期项目确定会议、决定，5人参与入库项目的选拔，5人参与项目实施过程中施工质量和资金使用的监管。项目实施后，解决700人的饮水问题</t>
  </si>
  <si>
    <t>新建200立方超滤膜处理设施4套，新建50立方超滤膜处理设施1套。蓄水池2口，设备房3间，彩钢棚2套。安装管道2300米。配套安装管网阀门和用户水表。</t>
  </si>
  <si>
    <t>实现水费收入5.00万元/年</t>
  </si>
  <si>
    <t>改善5座水厂1152户用户的供水水质和提升供水保障率。</t>
  </si>
  <si>
    <t>南川街道林堡社区管网延伸工程（卢家湾）</t>
  </si>
  <si>
    <t>安装供水管道4200米，新建加压泵房1座，安装无负压变频加压设备1套。配套安装管网阀门和用户水表。</t>
  </si>
  <si>
    <t>林堡社区3、4组卢家湾</t>
  </si>
  <si>
    <t>解决林堡社区3、4组卢家湾150户饮水难问题，其中4户脱贫户</t>
  </si>
  <si>
    <t>8人参与前期项目确定会议、决定，3人参与入库项目的选拔，3人参与项目实施过程中施工质量和资金使用的监管。项目实施后，解决150户600人的饮水问题</t>
  </si>
  <si>
    <t>完成DN50-80供水管道4200米，新建增压泵房1座，二次供水设备1套建设工程</t>
  </si>
  <si>
    <t>总投资124.84万元</t>
  </si>
  <si>
    <t>解决152户用水</t>
  </si>
  <si>
    <t>解决150户用水难，其中脱贫户4户</t>
  </si>
  <si>
    <t>受益建档立卡脱贫人口满意度达≥95%</t>
  </si>
  <si>
    <t>南川区自来水公司</t>
  </si>
  <si>
    <t>2022.3</t>
  </si>
  <si>
    <t>庞久文</t>
  </si>
  <si>
    <t>太平场镇河沙安置点社区一体化服务设施补助项目</t>
  </si>
  <si>
    <t>补助河沙村一体化服务设施，含便民 一站式服务大厅、军民融合指导中心、应急值班室、档案室、卫生间等配套设施</t>
  </si>
  <si>
    <t>太平场镇河沙村8社</t>
  </si>
  <si>
    <t>项目实施后，提升河沙村社区一体化服务水平</t>
  </si>
  <si>
    <t>为全村群众会议、村民代表会议、党员会议、军民融合、招商引资等提供阵地保障服务</t>
  </si>
  <si>
    <t>完成河沙村一体化服务设施。</t>
  </si>
  <si>
    <t>便民一站式服务大厅、军民融合指导中心、应急值班室、档案室、卫生间等配套设施</t>
  </si>
  <si>
    <t>约720元/平方米。</t>
  </si>
  <si>
    <t>为产业大户提供服务，助力产业发展。</t>
  </si>
  <si>
    <t>南川区发展和改革委员会</t>
  </si>
  <si>
    <t>太平场镇</t>
  </si>
  <si>
    <t>赵品银</t>
  </si>
  <si>
    <t>太平场镇河沙村产业服务中心改造项目</t>
  </si>
  <si>
    <t>改造产业服务中心400平米。</t>
  </si>
  <si>
    <t>改建</t>
  </si>
  <si>
    <t>通过平台集中运营，开拓市场渠道，带动提高村民经济收入。</t>
  </si>
  <si>
    <t>改造完成产业服务中心400平方米。</t>
  </si>
  <si>
    <t>面积400平方米。</t>
  </si>
  <si>
    <t>约1000元/平方。</t>
  </si>
  <si>
    <t>吸引企业入驻河沙村，助力乡村振兴发展，提高村民收入。</t>
  </si>
  <si>
    <t>带动引领全村村民因地制宜开展种养殖业，通过平台集中运营，开拓市场渠道，解决村民就业问题。</t>
  </si>
  <si>
    <t>工程使用年限10年。</t>
  </si>
  <si>
    <t>受益群众满意度100%。</t>
  </si>
  <si>
    <t>2022.7</t>
  </si>
  <si>
    <t>根据收益，综合评判分配方案。</t>
  </si>
  <si>
    <t>针对脱贫户、低保户、特困户、五保户等特殊群体，实行分红制度。</t>
  </si>
  <si>
    <t>大观镇铁桥村社区一体化服务设施补助项目</t>
  </si>
  <si>
    <t>扩建社区一体化服务中心255平方米。</t>
  </si>
  <si>
    <t>扩建</t>
  </si>
  <si>
    <t>铁桥村14社</t>
  </si>
  <si>
    <t>项目建成后服务功能更加完善、群众办事更便捷</t>
  </si>
  <si>
    <t>包括10人参与前期项目确定会议、决议，8人参与入库项目的选择，5人参与项目实施中质量和资金使用监督</t>
  </si>
  <si>
    <t>扩建2000元/平方米。</t>
  </si>
  <si>
    <t>受益人口1124户3596人</t>
  </si>
  <si>
    <t>韦波</t>
  </si>
  <si>
    <t>大观镇云雾村基础设施建设项目</t>
  </si>
  <si>
    <t>新开挖及硬化云雾村9社传树垭口至中江村11社彭高山4.5米宽道路500米，0.2米厚，C25砼。</t>
  </si>
  <si>
    <t>云雾村9社传树垭、中江村11社彭高山</t>
  </si>
  <si>
    <t>项目建成后解决群众出行问题120户360人，其中脱贫户6户18人</t>
  </si>
  <si>
    <t>包括20人参与前期项目确定会议、决议，10人参与入库项目的选择，5人参与项目实施中质量和资金使用监督</t>
  </si>
  <si>
    <t>开挖500米， 硬化550元每立方</t>
  </si>
  <si>
    <t>项目建成后解决120户360人出行问题，其中脱贫户6户18人</t>
  </si>
  <si>
    <t>受益人口120户360人，其中脱贫户6户18人</t>
  </si>
  <si>
    <t>长期</t>
  </si>
  <si>
    <t>李勋杰</t>
  </si>
  <si>
    <t>南川区金山镇院星村笋山巡护便道</t>
  </si>
  <si>
    <t>硬化笋山巡护便道长3000米，路面宽度为1米，厚度0.1米。</t>
  </si>
  <si>
    <t>院星村</t>
  </si>
  <si>
    <t>改善院星村2组及周边260余户850余人（其中少数民族14户17人）出行安全、便利。</t>
  </si>
  <si>
    <t>群众投劳折资0.5万元</t>
  </si>
  <si>
    <t>改善院星村2组及周边248余户850余人（其中少数民族14户17人）出行便利。</t>
  </si>
  <si>
    <t>笋山巡护便道硬化（长3000米，宽1米，厚度0.1米）。</t>
  </si>
  <si>
    <t>项目2022年完工，及时率100%</t>
  </si>
  <si>
    <t>30万元</t>
  </si>
  <si>
    <t>为农户每年户均约减800元的投劳折资。</t>
  </si>
  <si>
    <t>改善院星村2组及周边248余户850余人（其中少数民族14户17人）出行安全、便利。</t>
  </si>
  <si>
    <t>受益群众满意度100%</t>
  </si>
  <si>
    <t>南川区民族宗教委</t>
  </si>
  <si>
    <t>金山镇人民政府</t>
  </si>
  <si>
    <t>罗建平</t>
  </si>
  <si>
    <t>13996848942</t>
  </si>
  <si>
    <t>乾丰镇农化村观光亭建设及山坪塘整治项目</t>
  </si>
  <si>
    <t>在农化村5组茶园新建观光亭2处、山坪塘整治2口。</t>
  </si>
  <si>
    <t>农化村</t>
  </si>
  <si>
    <t>项目实施后可带动农化村1521人（其中受益脱贫户54户160人，少数民族4户6人）的经济发展和乡村旅游发展，可增加就业岗位3个，增加脱贫户收入400元/年。</t>
  </si>
  <si>
    <t>带动农化村1521人（其中受益脱贫户54户160人，少数民族4户6人）的经济发展和乡村旅游发展，可增加就业岗位3个，增加脱贫户收入400元/年。</t>
  </si>
  <si>
    <t>增加就业岗位3个，增加脱贫户收入400元/年</t>
  </si>
  <si>
    <t>受益群众1521人</t>
  </si>
  <si>
    <t>旅游基础设施持续使用年限≥10年</t>
  </si>
  <si>
    <t>乾丰镇</t>
  </si>
  <si>
    <t>盛超</t>
  </si>
  <si>
    <t>南川区三泉镇三泉居委8社路基改建项目</t>
  </si>
  <si>
    <t>实施三泉居委8社八道水至漩凼四好农村路改建路基工程3500米，宽4.5米。</t>
  </si>
  <si>
    <t>三泉居委8社</t>
  </si>
  <si>
    <t>项目实施后可解决35户146人居民出行，其中贫困户3户17人，少数民族5户26人。</t>
  </si>
  <si>
    <t>改善三泉居委8社35户146人出行条件，其中贫困户3户17人，少数民族5户26人。</t>
  </si>
  <si>
    <t>完成3公里道路路基改扩建</t>
  </si>
  <si>
    <t>方便群众出行，带动贫困户增收</t>
  </si>
  <si>
    <t>改善三泉居委8社35户146人出行条件，其中贫困户3户17人少数民族5户26人。</t>
  </si>
  <si>
    <t>工程完工后，解决贫困户及少数民族户等群众出行难问题，带动三泉居委产业发展。</t>
  </si>
  <si>
    <t>13709478008</t>
  </si>
  <si>
    <t>南川区2022年农村环境卫生治理项目</t>
  </si>
  <si>
    <t>就业创业补助</t>
  </si>
  <si>
    <t>对农村生活垃圾清扫保洁收运人员进行补助约1376人</t>
  </si>
  <si>
    <t>南川区</t>
  </si>
  <si>
    <t>通过保洁人员日常保洁，营造干净整洁的农村人居环境，同时为脱贫户提供就业岗位66个，增加收入9500元/年/人</t>
  </si>
  <si>
    <t>通过项目实施，稳定农村地区清扫保洁队伍，营造干净整洁的人居环境</t>
  </si>
  <si>
    <t>建立稳定的农村保洁队伍，按时足额发放保洁补助，推动农村生活垃圾治理常态化</t>
  </si>
  <si>
    <t>覆盖34个乡镇街道，184个行政村</t>
  </si>
  <si>
    <t>项目验收合格率≥100%</t>
  </si>
  <si>
    <t>全年完工率≥100%</t>
  </si>
  <si>
    <t>9500元/年/人</t>
  </si>
  <si>
    <t>稳定脱贫人口收入</t>
  </si>
  <si>
    <t>受益脱贫户≥66人</t>
  </si>
  <si>
    <t>脱贫户满意度≥100%</t>
  </si>
  <si>
    <t>南川区城市管理局</t>
  </si>
  <si>
    <t>谢碧婷</t>
  </si>
  <si>
    <t>南川区2022年5年救助计划</t>
  </si>
  <si>
    <t>在建卡脱贫户教育普惠政策的基础上，对在我区就读的学前教育、义务教育、普通高中教育、中职教育中的建卡脱贫户子女分别给予资助。资助标准为学前教育每生每期100元，义务教育每生每期200元，普通高中教育每生每期400元，中职教育每生每期300元。</t>
  </si>
  <si>
    <t>资助学前教育、义务教育、普通高中教育、中职教育中的建卡脱贫户子女，通过兑现落实资助政策和教育扶贫扶智，围绕义务教育优质均衡发展，缩小城乡差距，大力培养贫困家庭孩子，为实现巩固脱贫攻坚目标，全面建成小康社会奠定基础。</t>
  </si>
  <si>
    <t>通过兑现落实资助政策和教育扶贫扶智，围绕义务教育优质均衡发展，缩小城乡差距</t>
  </si>
  <si>
    <t>通过兑现落实资助政策和教育扶贫扶智，围绕义务教育优质均衡发展，缩小城乡差距，大力培养贫困家庭孩子，全面建成小康社会奠定基础。</t>
  </si>
  <si>
    <t>7400人</t>
  </si>
  <si>
    <t>幼儿园每生每年200元、义教阶段每生每年400元、中职阶段每生每年600元、普通高中每生每年800元</t>
  </si>
  <si>
    <t>减轻学生学费负担，人均成本降低0.03万元</t>
  </si>
  <si>
    <t>受益建档立卡脱贫人数≥1000人</t>
  </si>
  <si>
    <t>受益群众满意度≥100%</t>
  </si>
  <si>
    <t>南川区教育委员会</t>
  </si>
  <si>
    <t>南川区学生资助管理中心</t>
  </si>
  <si>
    <t>唐继友</t>
  </si>
  <si>
    <t>南川区2022年度易地扶贫搬迁贴息资金</t>
  </si>
  <si>
    <t>用于易地扶贫搬迁贴息相关工作。贷款年利率3%-4%。</t>
  </si>
  <si>
    <t>改善建卡脱贫户2000人居住条件</t>
  </si>
  <si>
    <t>全区34个乡镇村社干部参与前期项目确定，各乡镇1名群众参与监督，通过项目的实施改善建卡脱贫户2000人居住条件。</t>
  </si>
  <si>
    <t>完成易地扶贫搬迁贴息相关工作，受益脱贫户2000人。</t>
  </si>
  <si>
    <t>完成债务资金贴息610万元，贷款年利率3%-4%。</t>
  </si>
  <si>
    <t>贷款年利率3%-4%。</t>
  </si>
  <si>
    <t>按贷款年利率3%-4%贴息</t>
  </si>
  <si>
    <t>减少了2000名建卡脱贫户在住房方面的支出100元/人.年</t>
  </si>
  <si>
    <t>受益建档立卡脱贫户数≥2000人</t>
  </si>
  <si>
    <t>南川区发改委</t>
  </si>
  <si>
    <t>林琳</t>
  </si>
  <si>
    <t>南川区2022年综合防贫保险</t>
  </si>
  <si>
    <t>用于为全区农村居民购买综合防贫保险。</t>
  </si>
  <si>
    <t>建立健全防止返贫长效机制，减轻农村困难家庭就医困难，增强抵御意外风险能力。</t>
  </si>
  <si>
    <t>全区部分脱贫群众参与项目论证，减少保险支出。</t>
  </si>
  <si>
    <t>为全区脱贫39336人购买综合防贫保险。</t>
  </si>
  <si>
    <t>39336人</t>
  </si>
  <si>
    <t>购买率100%</t>
  </si>
  <si>
    <t>项目补助142.9万元</t>
  </si>
  <si>
    <t>减少脱贫人口人均健康支出50元。</t>
  </si>
  <si>
    <t>受益脱贫户数≥39336人</t>
  </si>
  <si>
    <t>13896649874</t>
  </si>
  <si>
    <t>南川区非全日制公益性岗位补助</t>
  </si>
  <si>
    <t>对全区34个乡镇（街道）难以市场化安置的脱贫户、边缘户劳动力，开发安置公益性岗位860个。</t>
  </si>
  <si>
    <t>2022年2—12月，开发安置1686人，每人每月补助300元。</t>
  </si>
  <si>
    <t>1686人参与项目实施，通过资助提升资助对象自我发展能力，促进就业增收。</t>
  </si>
  <si>
    <t>受益对象1686人次。</t>
  </si>
  <si>
    <t>补助人次数≥1500人次。</t>
  </si>
  <si>
    <t>公岗补助发放准确率≥100%。</t>
  </si>
  <si>
    <t>每人每月补助300元</t>
  </si>
  <si>
    <t>受益对象≥1500人</t>
  </si>
  <si>
    <t>章增强</t>
  </si>
  <si>
    <t>13896589696</t>
  </si>
  <si>
    <t>南川区2022年健康扶贫医疗基金</t>
  </si>
  <si>
    <t>接受医疗救助</t>
  </si>
  <si>
    <t>全面落实农村建档立卡贫困人口住院经基本医保、大病保险、扶贫济困医疗基金、民政医疗救助、健康扶贫医疗基金及精准脱贫保险报销后个人自付超出总金额10%的部分，慢病、重特大疾病门诊经上述报销后个人自付超出总金额20%的部分由健康扶贫政府兜底资金解决。</t>
  </si>
  <si>
    <t>减少农村建档立卡脱贫户医疗支出，降低因病致贫返贫风险。</t>
  </si>
  <si>
    <t>脱贫户39747人参与项目实施；39747名脱贫户达到条件可享受医疗救助基金，通过建立健康扶贫医疗基金，减少脱贫户39747人医疗方面支出。</t>
  </si>
  <si>
    <t>注资南川区健康扶贫医疗基金，减轻36789人医疗负担。补助标准为：自付 1000 元（含）—1 万元（不含）部分，按照 70%比例予以救助；自付 1 万元（含）—5 万元（不含）部分，按照 85%比例予以救助；自付5万元（含）以上部分，按照95%比例予以救助。每人每年最高救助额度不超过20万元。南川区健康扶贫医疗基金能正常运行，可减轻脱贫户的医疗负担，减少脱贫户39747人医疗方面支出，满意度达98%以上。</t>
  </si>
  <si>
    <t>补助建卡脱贫户8000人次</t>
  </si>
  <si>
    <t>健康扶贫医疗基金救助对象自负费用年度限额内住院救助比例100%</t>
  </si>
  <si>
    <t>健康扶贫医疗救助基金发放率100%</t>
  </si>
  <si>
    <t>补助标准为：自付 1000 元（含）—1 万元（不含）部分，按照 70%比例予以救助；自付 1 万元（含）—5 万元（不含）部分，按照 85%比例予以救助；自付5万元（含）以上部分，按照95%比例予以救助。每人每年最高救助额度不超过20万元。</t>
  </si>
  <si>
    <t>减少脱贫户39747人医疗方面支出。</t>
  </si>
  <si>
    <t>受益建档立卡脱贫人口数为39747人</t>
  </si>
  <si>
    <t>受益脱贫人口满意度98%以上</t>
  </si>
  <si>
    <t>南川区卫健委</t>
  </si>
  <si>
    <t>南川区2022年扶贫济困医疗基金</t>
  </si>
  <si>
    <t>对全区建档立卡贫困人员、纳入民政救助的9类人员医保目录外医疗费用按比例救助，每人每年最高救助额度不超过5万元。</t>
  </si>
  <si>
    <t>按民政救助对象和建档立卡脱贫人口人均100元的资金，组建基金池，对全区困难对象住院治疗目录外费用分类分档进行一站式救助。保障全区脱贫户11497户39747人医疗救助</t>
  </si>
  <si>
    <t xml:space="preserve">脱贫户39747人参与项目实施，按民政救助对象和建档立卡脱贫人口人均100元的资金，组建基金池，有效降低39747名脱贫户医疗支出。 </t>
  </si>
  <si>
    <t>按民政救助对象和建档立卡脱贫人口人均100元的资金，组建基金池，对全区困难对象住院治疗目录外费用分类分档进行一站式救助。保障全区脱贫户11497户39747人医疗救助。</t>
  </si>
  <si>
    <t>脱贫人口医疗救助人次数≧500人次</t>
  </si>
  <si>
    <t>救助对象准确率≥100%</t>
  </si>
  <si>
    <t>脱贫户医疗补助及时兑现率100%</t>
  </si>
  <si>
    <t>脱贫人口医疗保险和医疗救助费用“一站式”结算率100%</t>
  </si>
  <si>
    <t>保障全区脱贫户11497户39747人医疗救助</t>
  </si>
  <si>
    <t>受益建档立卡脱贫人口数≧39747人</t>
  </si>
  <si>
    <t>南川区农村危房改造配套资金</t>
  </si>
  <si>
    <t>危房改造</t>
  </si>
  <si>
    <t>2022年农村C级、D级危房改造</t>
  </si>
  <si>
    <t>解决农村建卡脱贫户、低保户、分散供养五保户等群众居住安全。</t>
  </si>
  <si>
    <t>1650名群众参与项目建设过程，通过危房改造，保障了753户三类重点对象住房安全问题，改善生活条件</t>
  </si>
  <si>
    <t>改造农村危房及相关配套基础设施</t>
  </si>
  <si>
    <t>三类重点对象危房改造753户</t>
  </si>
  <si>
    <t>改造后验收合格率100%</t>
  </si>
  <si>
    <t>C级补助标准500元/户；D级补助标准14000元/户</t>
  </si>
  <si>
    <t>危房改造户收入改善率≥30%</t>
  </si>
  <si>
    <t>753户三类重点对象住房安全得到保障，改造后房屋入住率≥100%</t>
  </si>
  <si>
    <t>改造后房屋保证安全期限≧30年</t>
  </si>
  <si>
    <t>危房改造人口满意度100%</t>
  </si>
  <si>
    <t>南川区住建委</t>
  </si>
  <si>
    <t>郑望</t>
  </si>
  <si>
    <t>南川区雨露计划职业教育补助</t>
  </si>
  <si>
    <t>享受“雨露计划”职业教育补助</t>
  </si>
  <si>
    <t>建卡脱贫户家庭、监测户家庭中接受中、高职教育的子女，每人秋季补助1500元。</t>
  </si>
  <si>
    <t>建卡脱贫户家庭、监测户家庭中接受中、高职教育的子女资助应补尽补。</t>
  </si>
  <si>
    <t>727人参与项目实施，通过资助提升资助对象自我发展能力，促进就业增收。</t>
  </si>
  <si>
    <t>受益对象727人次。</t>
  </si>
  <si>
    <t>补助人次数≥700人次。</t>
  </si>
  <si>
    <t>职教补助发放准确率≥100%。</t>
  </si>
  <si>
    <t>每人秋季补助1500元</t>
  </si>
  <si>
    <t>受益对象≥700人</t>
  </si>
  <si>
    <t xml:space="preserve">2022.12
</t>
  </si>
  <si>
    <t>南川区2022年大学生资助</t>
  </si>
  <si>
    <t>用于重庆籍建档立卡贫困家庭大学生资助（衔接资金承担部分）。</t>
  </si>
  <si>
    <t>进一步完善建档立卡贫困家庭资助政策，切实减轻建档立卡贫困家庭大学生支出负担。确保每一名建档立卡大学生“能上学”、“上好学”发挥教育斩断贫困代际的传递作用，确保实现高质量稳定脱贫。</t>
  </si>
  <si>
    <t>进一步完善低收入家庭大学生资助政策，切实减轻低收入家庭大学生教育支出负担。3人参与项目实施过程中施工质量和资金使用的监督。</t>
  </si>
  <si>
    <t>进一步完善低收入家庭大学生资助政策，切实减轻低收入家庭大学生教育支出负担，确保每一名低收入家庭大学生“能上学”“上好学”，发挥教育斩断贫困代际的传递作用，完成大学生1500人的资助。</t>
  </si>
  <si>
    <t>1500人</t>
  </si>
  <si>
    <t>8000元/生.年</t>
  </si>
  <si>
    <t>减轻学生学费负担，人均成本降低0.15万元</t>
  </si>
  <si>
    <t>南川区支持解决防止返贫突出问题</t>
  </si>
  <si>
    <t>安排用于产业发展、小额信贷贴息、生产经营和劳动技能培训、公益岗位补助等</t>
  </si>
  <si>
    <t>健全防止返贫致贫监测和帮扶机制，加强监测预警，强化及时帮扶，对监测帮扶对象采取有针对性的预防性措施和事后帮扶措施</t>
  </si>
  <si>
    <t>健全防止返贫致贫监测和帮扶机制，加强监测预警，强化及时帮扶，脱贫户20人参与项目的立项、审核，监督。</t>
  </si>
  <si>
    <t>用于产业发展、小额信贷贴息、生产经营和劳动技能培训、公益岗位补助等资金49万元</t>
  </si>
  <si>
    <t>受益约200人</t>
  </si>
  <si>
    <t>资金49万元</t>
  </si>
  <si>
    <t>促进群众增收，人均收入增收额0.02万元</t>
  </si>
  <si>
    <t>受益200人</t>
  </si>
  <si>
    <t>南川区脱贫人口跨省就业支持</t>
  </si>
  <si>
    <t>对跨省就业的脱贫劳动力适当安排一次性交通补助</t>
  </si>
  <si>
    <t>促进返乡在乡脱贫劳动力发展产业和就业增收</t>
  </si>
  <si>
    <t>3882人参与项目实施，通过资助提升资助对象自我发展能力，促进就业增收。</t>
  </si>
  <si>
    <t>受益对象3882人次。</t>
  </si>
  <si>
    <t>补助人次数≥3500人次。</t>
  </si>
  <si>
    <t>交通补助发放准确率≥100%。</t>
  </si>
  <si>
    <t>能提供票据的依据票额，不能提供票据的定额补助100元，每年一次性补助</t>
  </si>
  <si>
    <t>受益对象≥3500人</t>
  </si>
  <si>
    <t>南川区德隆镇洪湖村入户道路建设</t>
  </si>
  <si>
    <t>入户路改造</t>
  </si>
  <si>
    <t>新硬化入户道路：洪湖村1社：小地名（老屋35米、广家咀267米、上石坝37米、祠堂坪40米、胡家湾116米）；洪湖村2社：小地名（王家院子125米、黄教60米、黎教32米、大脑壳75米、高青坎65米、锅厂442米、袁教75米、蓝家林55米、出厂坝25米、罗凼41米）；洪湖村3社：小地名（尖国地77米、中石盆116米、石盆50米、桐子湾114米、下石盆255米）；村委58米。整个道路共计21段，全长2160米，宽3米，厚0.2米，按C25标准建设。</t>
  </si>
  <si>
    <t>南川区德隆镇洪湖村</t>
  </si>
  <si>
    <t>项目建成后解决3个农业社790余人，(其中脱困户19户77人)断头路问题。</t>
  </si>
  <si>
    <t>洪湖村民代表参与决议。项目建成后可方便群众出行。解决3个农业社790余人，(其中脱困户19户77人)断头路问题。</t>
  </si>
  <si>
    <t>完成新修建入户道路2.16公里。可临雇工10人，带动贫困户7户13人</t>
  </si>
  <si>
    <t>新修建入户道路2.16公里</t>
  </si>
  <si>
    <t>项目补助108万元</t>
  </si>
  <si>
    <t>项目实施后解决脱贫困人口增收500-1000元/户.年</t>
  </si>
  <si>
    <t>受益脱贫困人口≥77人</t>
  </si>
  <si>
    <t>德隆镇</t>
  </si>
  <si>
    <t>南川区德隆镇银杏村入户道路建设</t>
  </si>
  <si>
    <t>新硬化入户道路：银杏村1社：小地名（安子沟50米，马槽湾50米，湾的250米，学堂80米，对门丘120米）；银杏村2社：小地名（烂湾100米，大坪60米，小坪140米，新田湾100米，新田100米）；银杏村4社：小地名（岳家塝70米，田塝50米，麻园120米）；银杏村5社：小地名（石院子120米，胡家田60米，吴宗柜子140米，石柱屋脊230米）。整个道路共计17段，全长1840米，宽3米，厚0.2米，按C25标准建设。</t>
  </si>
  <si>
    <t>南川区德隆镇银杏村</t>
  </si>
  <si>
    <t>项目建成后解决4个农业社600余人，(其中脱困户2户6人)断头路问题。</t>
  </si>
  <si>
    <t>银杏村民代表参与决议。项目建成后可方便群众出行。解决4个农业社600余人，(其中脱困户2户6人)断头路问题。</t>
  </si>
  <si>
    <t>新修建入户道路1840米。可临雇工10人，带动贫困户2户6人</t>
  </si>
  <si>
    <t>新修建入户道路1840米</t>
  </si>
  <si>
    <t>项目补助92万元</t>
  </si>
  <si>
    <t>受益脱贫困人口≥6人</t>
  </si>
  <si>
    <t>南川区德隆镇龙蝉香茶业加工产业链建设项目</t>
  </si>
  <si>
    <t>建成标准化茶叶加工厂房350平方米，购置安装茶叶提香机3台4.35万元、萎凋槽3台4.05万元、茶叶输送机15台套32万元、摊青机2台61万元、方架揉捻机4台9.6万元、茶叶烘干机2台13.8万元、工业除湿机4台6.4万元、烘焙机4台3.4万元、配套电气箱2个5万元、全自动包装机1台16.8万元、电动封口机1台0.2万元、覆膜机1台0.4万元、分析天平1台0.5万元、烘箱1个0.1万元、玻璃干燥器2个0.4万元、筛分机1台0.2万元、保鲜柜2台2万元、审评台4米0.2万元、审评器具30套9万元、购置运输车2辆30万元，总计199.4万元。</t>
  </si>
  <si>
    <t>德隆镇隆兴村5组</t>
  </si>
  <si>
    <t>项目建成后可完全收购加工大树茶鲜叶40万斤，充分带动农户200户（其中脱贫户23户69人）户均增收1000元-3000元。</t>
  </si>
  <si>
    <t>隆兴村民代表参与决议。项目建成后可完全收购加工大树茶鲜叶40万斤，充分带动农户200户（其中脱贫户23户69人）户均增收1000元-3000元。</t>
  </si>
  <si>
    <t>完成新修德隆镇龙蝉香茶业加工产业链建设项目，受益人口600余人，(其中脱困户23户69人)</t>
  </si>
  <si>
    <t>新建德隆镇大树茶产业加工生产线，可加工40余吨大树茶红茶成品，产值可达到3500余万元。</t>
  </si>
  <si>
    <t>项目实施后解决脱贫困人口增收1000-3000元/户.年</t>
  </si>
  <si>
    <t>受益脱贫困人口≥69人</t>
  </si>
  <si>
    <t>德隆镇（重庆市龙蝉香大树茶股份合作社）</t>
  </si>
  <si>
    <t>南川区太平场镇桥头居委2022年交通建设项目</t>
  </si>
  <si>
    <t>用C25砼硬化宽3.5米、厚0.2米、长530米路段。</t>
  </si>
  <si>
    <t>桥头居委18组</t>
  </si>
  <si>
    <t>本项目通过增建基础设施，可改善群众出行条件，涉及48户262人受益，其中脱贫户4户18人、低保户6户9人。</t>
  </si>
  <si>
    <t>各相关农户均已参加前期项目调研、意见征集工作，相关48户262名村民及脱贫户4户18人、低保户6户9人。</t>
  </si>
  <si>
    <t xml:space="preserve">用C25砼硬化宽3.5米、厚0.2米长530米路段。
</t>
  </si>
  <si>
    <t>新增硬化道路530米。</t>
  </si>
  <si>
    <t>项目竣工验收合格率100%。</t>
  </si>
  <si>
    <t>项目完工及时率100%。</t>
  </si>
  <si>
    <t>432元/米</t>
  </si>
  <si>
    <t>方便当地农民的农产品销售等。</t>
  </si>
  <si>
    <t>本项目通过增建基础设施，可改善群众出行条件，涉及48户262人受益，其中脱贫户4户18人低保户6户9人。</t>
  </si>
  <si>
    <t>受益农户及建档立卡脱贫户满意度99%。</t>
  </si>
  <si>
    <t>2022.03</t>
  </si>
  <si>
    <t>2022.08</t>
  </si>
  <si>
    <t>.</t>
  </si>
  <si>
    <t>刘飞飞</t>
  </si>
  <si>
    <t>17783322344</t>
  </si>
  <si>
    <t>南川区头渡镇前星村2022年公共厕所建设项目</t>
  </si>
  <si>
    <t>维修水滩安置点公厕一间，男女蹲位各2个；新建3社古树公厕一间，男女蹲位各2个。</t>
  </si>
  <si>
    <t>前星村</t>
  </si>
  <si>
    <t>项目实施可全面促进我村乡村旅游发展，可有效治理我村环境清洁卫生。</t>
  </si>
  <si>
    <t>8人参加前期项目确定会议、决议，受益人口309户922人。涉及建卡脱贫户59户228人。</t>
  </si>
  <si>
    <t>完成前星村公共厕所修建，减少前星村环境清洁卫生治理成本</t>
  </si>
  <si>
    <t>建设资金额25万元</t>
  </si>
  <si>
    <t>年均减少前星村环境清洁卫生治理成本2万元</t>
  </si>
  <si>
    <t>受益建档立卡脱贫户≥59户228人</t>
  </si>
  <si>
    <t>项目使用年限≥30年</t>
  </si>
  <si>
    <t>任小强</t>
  </si>
  <si>
    <t>南川区头渡镇柏枝村8社2022年产业路发展项目</t>
  </si>
  <si>
    <t>产业路</t>
  </si>
  <si>
    <t>新建柏枝8社瓢湾梯子产业路不锈钢梯子一座</t>
  </si>
  <si>
    <t>柏枝村</t>
  </si>
  <si>
    <t>项目实施可改善8个农业社1225户3327人出行条件，促进方竹笋产业发展，改善群众出行条件，让更多的群众受益，保障群众安全。</t>
  </si>
  <si>
    <t>5人参加前期项目确定会议、决议，受益人口8个农业社1225户3327人，涉及建卡脱贫户156户600人。</t>
  </si>
  <si>
    <t>改善8个农业社1225户3327人出行条件，促进方竹笋产业发展，改善群众出行条件，让更多的群众受益，保障群众安全</t>
  </si>
  <si>
    <t>在柏枝8社瓢湾梯子改建产业路，新修不锈钢梯子一座</t>
  </si>
  <si>
    <t>资金额75万元</t>
  </si>
  <si>
    <t>项目实施可改善8个农业社1225户3327人出行条件，促进方竹笋产业发展，改善群众出行条件，让更多的群众受益，保障群众安全</t>
  </si>
  <si>
    <t>受益建档立卡脱贫户≥156户600人。</t>
  </si>
  <si>
    <t>南川区头渡镇柏枝村2022年笋林低产林改造及笋棚改造项目</t>
  </si>
  <si>
    <t>对柏枝村7社700亩笋林进行低产林改造，对200平方米笋棚进行提档升级。</t>
  </si>
  <si>
    <t>通过对笋林进行低产林改造和对笋棚进行提档升级，可增加笋子年产量，同时提高笋子的利用率，减少损耗率，从而促进方竹笋产业的发展。</t>
  </si>
  <si>
    <t>5人参加前期项目确定会议、决议，受益人口30户91人，其中涉及建卡脱贫户4户12人。</t>
  </si>
  <si>
    <t>完成700亩笋林低产林改造和200平方米笋棚提档升级。</t>
  </si>
  <si>
    <t>低产林改造700亩，200平方米笋棚提档升级。</t>
  </si>
  <si>
    <t>改造资金15万元</t>
  </si>
  <si>
    <t>提高笋子产量，增加农户收入。</t>
  </si>
  <si>
    <t>受益建档立卡脱贫户数≥4户12人</t>
  </si>
  <si>
    <t>工程使用年限≥1年</t>
  </si>
  <si>
    <t>南川区头渡镇玉台村2022年产业发展项目</t>
  </si>
  <si>
    <t>新建玉台村3社大石包至4社观音洞产业路3200米，宽1.2米，厚10厘米。</t>
  </si>
  <si>
    <t>玉台村</t>
  </si>
  <si>
    <t>项目实施可改善2个农业社152户405人出行条件，促进中药材、蜂蜜产业发展，提高人居环境质量。</t>
  </si>
  <si>
    <t>5人参加前期项目确定会议、决议，受益人口2个农业社152户405人，涉及脱贫户26户76人</t>
  </si>
  <si>
    <t>完成玉台村产业路修建，促进沿线中药材和蜂蜜产业的发展，增加农户收入和出行条件。</t>
  </si>
  <si>
    <t>1.新建玉台村3社大石包至4社观音洞产业路3200米，宽1.2米，厚10厘米，</t>
  </si>
  <si>
    <t>建设资金40万元</t>
  </si>
  <si>
    <t>减少脱贫户的出行成本，促进中药材和蜂蜜产业发展，减少农户运输成本。</t>
  </si>
  <si>
    <t>受益脱贫户≥26户76人。</t>
  </si>
  <si>
    <t>南川区头渡镇前星村2022年中药材产地（趁鲜切制）加工厂建设项目</t>
  </si>
  <si>
    <t>改建前星村占地面积400平方米的中药材产地（趁鲜切制）加工厂（木结构、一层）。</t>
  </si>
  <si>
    <t>提升我村中药材附加值，解决周边村民、中药材种植户就业问题，促进我村乡村旅游发展，增加村民经济效益。</t>
  </si>
  <si>
    <t>8人参与前期项目确定会议、决议，6人参与入库项目的选择，3人参与项目实施过程中施工质量监督，3人参与项目施工过程中资金使用的监督。受益建档立卡脱贫户数27户114人。</t>
  </si>
  <si>
    <t>完成改建前星村占地面积400平方米的中药材产地（趁鲜切制）加工厂（木结构、一层）建设，增加药农产品销售渠道，提高中药材产品的附加值。</t>
  </si>
  <si>
    <t>在前星村2组完成改建占地面积400平方米的中药材产地（趁鲜切制）加工厂（木结构、一层）。</t>
  </si>
  <si>
    <t>改建资金75万元</t>
  </si>
  <si>
    <t>使我村药农直接面对消费者，减少中间商赚取差价环节，增加农户中药材种植收益。</t>
  </si>
  <si>
    <t>受益建档立卡脱贫户数≥27户114人</t>
  </si>
  <si>
    <t>工程使用年限≥30年</t>
  </si>
  <si>
    <t>衔接资金的3%</t>
  </si>
  <si>
    <t>南川区头渡镇前星村2022年中蜂产业项目</t>
  </si>
  <si>
    <t>在前星村1-8社新发展中蜂1000群</t>
  </si>
  <si>
    <t>优化农村产业结构，激发在家村民创业热情。</t>
  </si>
  <si>
    <t>8人参加前期项目确定会议、决议，受益人口20户94人，涉及脱贫户11户49人，边缘户1户3人。</t>
  </si>
  <si>
    <t>完成前星村1000群中蜂种群发展、管护，增加蜂农收入，使前星村产业结构多元化。</t>
  </si>
  <si>
    <t>户均增收10000元</t>
  </si>
  <si>
    <t>受益脱贫户、边缘户≥12户52人</t>
  </si>
  <si>
    <t>项目可持续收益年限≥10年</t>
  </si>
  <si>
    <t>南川区产业发展建设项目</t>
  </si>
  <si>
    <t>全区新建发展茶叶等产业5000亩</t>
  </si>
  <si>
    <t>全区</t>
  </si>
  <si>
    <t>项目设施可带动全区茶叶等产业发展，带动群众增收</t>
  </si>
  <si>
    <t>全区34个乡镇村社干部参与前期项目确定，各乡镇1名群众参与监督，通过项目的实施改善脱贫户2000人产业发展</t>
  </si>
  <si>
    <t>5000亩</t>
  </si>
  <si>
    <t>建设成本补助0.25万元/亩</t>
  </si>
  <si>
    <t>人均收入增收额0.05万元</t>
  </si>
  <si>
    <t>受益群众5000人</t>
  </si>
  <si>
    <t>群众满意度98%</t>
  </si>
  <si>
    <t>南川区东城街道三秀居委2022年工业大道至秦家嘴至情秀小学产业道路建设工程</t>
  </si>
  <si>
    <t>产业道路</t>
  </si>
  <si>
    <t>硬化道路长0.6公里，宽4.5米</t>
  </si>
  <si>
    <t>三秀4组</t>
  </si>
  <si>
    <t>该项目建成后，能解决群众出行难问题，极大改善农民的生产生活环境，受益群众达1540人，其中脱贫户15户45人。</t>
  </si>
  <si>
    <t>村民代表31人参与前期项目确定会议，项目建成后极大改善农民的生产生活环境，受益群众达1540人，其中脱贫户15户45人。</t>
  </si>
  <si>
    <t>项目补助73.98万元</t>
  </si>
  <si>
    <t>解决出行难问题,带动产业发展</t>
  </si>
  <si>
    <t>受益贫困人口≥45人</t>
  </si>
  <si>
    <t>南川区峰岩乡正阳村2022年柑橘种植基地项目</t>
  </si>
  <si>
    <t>生态扶贫项目</t>
  </si>
  <si>
    <t>打造200亩柑橘基地，修建2千米长、1.5米宽生产道，3个240立方灌溉水池及附属设施，200亩范围内需要改土的土地实施改土工程，3个观光亭（台）安装信息化技术配套设备，栽种、修枝、肥料、农药等管护。</t>
  </si>
  <si>
    <t>正阳村1社、2社</t>
  </si>
  <si>
    <t>带动正阳村农、文、旅融合发展，提升柑橘品质，引进科学化管理，带动周边群众长期务工20人，其中脱贫户6户、6人，年人均纯收入增加4000元。</t>
  </si>
  <si>
    <t>20人参与前期项目确定会议，带动全村脱贫户受益，涉及全村462户1159人，其中脱困户36户105人。农民合作小组与集体经济联合社按照7:3比例进行分红。年人均纯收入增加1000元。</t>
  </si>
  <si>
    <t>完成200亩柑橘基地种植及配套设施建设</t>
  </si>
  <si>
    <t>200亩种植，2千米生产便道</t>
  </si>
  <si>
    <t>2022年11月前完工</t>
  </si>
  <si>
    <t>项目补助207万元</t>
  </si>
  <si>
    <t>带动正阳村农、文、旅融合发展，</t>
  </si>
  <si>
    <t>带动周边群众长期务工20人，其中脱贫户6户6人人，年人均纯收入增加4000元。</t>
  </si>
  <si>
    <t>全村满意度100%</t>
  </si>
  <si>
    <t>按土地就近原则和不低于40亩土地分散成立农民合作小组与集体经济联合社按照7:3比例进行分红，其中集体经济联合社收入用于全村基础设施建设。</t>
  </si>
  <si>
    <t>南川区峰岩乡峰胜村2022年李子基地避雨大棚建设项目</t>
  </si>
  <si>
    <t>李子基地避雨棚建设，立柱间距4米，跨度8米。肩高3米，顶高4米。拱杆间距内空1米。纵拉杆3纵，卡槽2纵，总面积：33350平方米（50亩）</t>
  </si>
  <si>
    <t>峰胜村1社</t>
  </si>
  <si>
    <t>加大产出，提升收入，长期固定使用周边群众务工20人,其中脱困户7户，7人务工，年人均纯收入增加2000元。</t>
  </si>
  <si>
    <t>20人参与前期项目确定会议，带动脱贫户受益，涉及20户107人，其中脱困户8户21人。李子基地收入的2%作为集体经济联合社股份分红。收入用于全村基础设施建设。</t>
  </si>
  <si>
    <t>完成50亩李子果林避雨棚基础设施建设，保障成品李子产出，提升李子品质，提高集体经济收入</t>
  </si>
  <si>
    <t>50亩避雨棚</t>
  </si>
  <si>
    <t>2022年7月前完工</t>
  </si>
  <si>
    <t>项目补助133万元</t>
  </si>
  <si>
    <t>提升50亩蜂糖李子产能</t>
  </si>
  <si>
    <t>全村20户以上农户长期共同发展李子种植，户均增收2000元左右。其中涉及脱贫户8户、21人。</t>
  </si>
  <si>
    <t>李子基地收入的2%作为集体经济联合社股份分红。收入用于全村基础设施建设。</t>
  </si>
  <si>
    <t>南川区峰岩乡千丘村2022年农旅基地配套设施建设项目</t>
  </si>
  <si>
    <t>1/农旅融合基地建设公共厕所一座，2、农旅融合推动乡村振兴标示标牌一套，3、配套生态停车场及附属设施</t>
  </si>
  <si>
    <t>千丘村3社</t>
  </si>
  <si>
    <t>本项目建设推动千丘村特色历史文化观光旅游，壮大千丘村集体经济，涉及全村所有村民受益。带动27人长期务工，其中脱贫户13户13人，残疾人2户2人，年人均纯收入增加2000元。</t>
  </si>
  <si>
    <t>20人参与前期项目确定会议，带动全村脱贫户受益，可长期吸纳村民务工</t>
  </si>
  <si>
    <t>公共厕所1座、标示标牌1套、生态停车场及附属设施</t>
  </si>
  <si>
    <t>2022年10月前完工</t>
  </si>
  <si>
    <t>项目补助50万元</t>
  </si>
  <si>
    <t>发展农旅融合基地配套实施建设</t>
  </si>
  <si>
    <t>南川区南平镇永安村生态停车场配套设施项目</t>
  </si>
  <si>
    <t>永安村生态停车场配套设施建设</t>
  </si>
  <si>
    <t>项目建成促进神龙峡景区农旅业发展，同时，增加永安村群众收入</t>
  </si>
  <si>
    <t>该项目与南川区南平镇永安村生态停车场建设项目配套项目。方便游客停车休息，观光蓝莓基地等产业基地，促进产业发展的同时增加永安村群众的收入。</t>
  </si>
  <si>
    <t xml:space="preserve">带动脱贫户户均增收300元以上   </t>
  </si>
  <si>
    <t>受益群众57户151人，其中已脱贫户3户13人</t>
  </si>
  <si>
    <t>区乡村振兴局</t>
  </si>
  <si>
    <t>头渡镇前星村2022年农家乐提档升级项目</t>
  </si>
  <si>
    <t>围绕乡村旅游发展，提档升级农家乐，配套完善相关设施。</t>
  </si>
  <si>
    <t>项目实施可以提升前星村现有农家乐的服务接待能力，助销当地特色农产品，带动增收预计10万元。</t>
  </si>
  <si>
    <t>7人参加前期项目确定会议、决议，受益人口11户83人，其中脱贫户3户11人。</t>
  </si>
  <si>
    <t>完成农家乐提档升级，配套完善相关设施。</t>
  </si>
  <si>
    <t>完成前星村现有农家乐提档升级。</t>
  </si>
  <si>
    <t>提升农家乐的接待水平，助销周边农户特色农产品销售，预计增加收入10万元</t>
  </si>
  <si>
    <t>受益脱贫户≥3户11人。</t>
  </si>
  <si>
    <t>使用年限≥5年</t>
  </si>
  <si>
    <t>乡村振兴局</t>
  </si>
  <si>
    <t>吴静平</t>
  </si>
  <si>
    <t>头渡镇前星村2022年乡村旅游环境整治项目</t>
  </si>
  <si>
    <t>围绕乡村旅游发展，对旅游环境进行整治改善，同时配套完成相关设施的建设。</t>
  </si>
  <si>
    <t>项目实施可以进一步完善前星村旅游基础设施，促进乡村旅游产业发展，提升群众人居及出行条件。</t>
  </si>
  <si>
    <t>7人参加前期项目确定会议、决议，受益人口46户161人，其中涉及脱贫户10户41人。</t>
  </si>
  <si>
    <t>完成旅游环境整治及相关设施的建设。</t>
  </si>
  <si>
    <t>建设资金100万元</t>
  </si>
  <si>
    <t>完善前星村旅游基础设施，促进乡村旅游产业发展，提升群众人居及出行条件</t>
  </si>
  <si>
    <t>受益脱贫户≥10户41人。</t>
  </si>
  <si>
    <t>使用年限≥10年</t>
  </si>
  <si>
    <t>南川区水江镇劳动社区2022年乡村旅游建设项目</t>
  </si>
  <si>
    <t>劳动社区</t>
  </si>
  <si>
    <t>完善乡村旅游基础设施，促进乡村旅游发展，带动脱贫群众增收。</t>
  </si>
  <si>
    <t>带动当地乡村产业发展，形成新型乡村旅游农业现代化，带动当地群众及脱贫户产业转型增收致富</t>
  </si>
  <si>
    <t>新建生态停车场1个，公厕1处</t>
  </si>
  <si>
    <t>补助标准10万元/个</t>
  </si>
  <si>
    <t>增加当地群众产业发展及土地流转收入2.8万，其中增加脱贫人口收入0.6万元，可解决相对困难人群公益性岗位1-2名，收入0.36-0.72万元</t>
  </si>
  <si>
    <t>贫困户9户31人，低保户3户8人</t>
  </si>
  <si>
    <t>水江镇人民政府</t>
  </si>
  <si>
    <t>13996800930</t>
  </si>
  <si>
    <t>南川区水江镇双河9组公路建设</t>
  </si>
  <si>
    <t>硬化老龙洞至桩房公路3公里</t>
  </si>
  <si>
    <t>双河社区</t>
  </si>
  <si>
    <t>项目实施可解决双河社区83人（其中脱贫人口5人、低保户3户5人）出行问题，降低农产品运输成本，带动乡村产业发展，带动当地农户参与务工方便。</t>
  </si>
  <si>
    <t>降低农产品运输成本，带动乡村产业发展，带动当地农户参与务工方便。</t>
  </si>
  <si>
    <t>硬化双河9组老龙洞至桩房公路3公里，宽4.5米</t>
  </si>
  <si>
    <t>硬化公路3公里，宽4.5米</t>
  </si>
  <si>
    <t>公路补助标准20万元/公里</t>
  </si>
  <si>
    <t>贫困地区增加劳动者收入5万元，其中增加建档立卡贫困人口收入0.7万元</t>
  </si>
  <si>
    <t>受益建档立卡贫困人口数5人、低保户3户5人</t>
  </si>
  <si>
    <t>南川区水江镇石茂村7组公路建设</t>
  </si>
  <si>
    <t>硬化石茂村石坝屋基至白房子公路1.1公里，宽3.5米</t>
  </si>
  <si>
    <t>石茂村</t>
  </si>
  <si>
    <t>项目实施可解决石茂村57人（其中脱贫人口12人）出行问题，降低农产品运输成本，带动乡村旅游业发展，带动当地农户参与务工方便。</t>
  </si>
  <si>
    <t>降低农产品运输成本，带动乡村旅游业发展，带动当地农户参与务工方便。</t>
  </si>
  <si>
    <t>硬化石茂村7组石坝屋基至白房子公路1.1公里</t>
  </si>
  <si>
    <t>硬化公路1.1公里</t>
  </si>
  <si>
    <t>公路补助标准35万元/公里</t>
  </si>
  <si>
    <t>受益建档立卡贫困人口数12人</t>
  </si>
  <si>
    <t>兴隆镇金花村蓝莓基地建设</t>
  </si>
  <si>
    <t>800亩蓝莓基地后续管护，人工、肥料、农药每亩1500元，共120万元。</t>
  </si>
  <si>
    <t>金花村</t>
  </si>
  <si>
    <t>项目实施后可有效拉动区域经济增长，通过土地流转、吸纳务工等方式，增加农户收入。</t>
  </si>
  <si>
    <t>脱贫户和村民代表参加项目确定会议、决议。农户通过土地流转、就近务工增加收入。</t>
  </si>
  <si>
    <t>800亩蓝莓基地</t>
  </si>
  <si>
    <t>1500元/亩</t>
  </si>
  <si>
    <t>一般农户65人（其中脱贫户8户20人）</t>
  </si>
  <si>
    <t>受益建档立卡贫困人口满意度100%</t>
  </si>
  <si>
    <t>兴隆镇金花村白茶基地产品交易中心建设</t>
  </si>
  <si>
    <t>新建白茶产品交易中心400平方米。</t>
  </si>
  <si>
    <t>400平方米</t>
  </si>
  <si>
    <t>3625元/平方米</t>
  </si>
  <si>
    <t>一般农户50人（其中脱贫户5户12人）</t>
  </si>
  <si>
    <t>兴隆镇（重庆山有叶茶叶种植专业合作社）</t>
  </si>
  <si>
    <t>兴隆镇金星社区樱桃基地建设</t>
  </si>
  <si>
    <t>安装樱桃基地避雨棚25亩</t>
  </si>
  <si>
    <t>金星社区</t>
  </si>
  <si>
    <t>避雨棚25亩</t>
  </si>
  <si>
    <t>18000元/亩</t>
  </si>
  <si>
    <t>一般农户20人（其中脱贫户2户5人）</t>
  </si>
  <si>
    <t>兴隆镇（重庆越润农业专业合作社）</t>
  </si>
  <si>
    <t>兴隆镇金禾村水产品养殖基地基础设施建设</t>
  </si>
  <si>
    <t>改建蓄水池堤坝长55米，宽7米，用片石修筑坝体；安装安全护栏100米，灌溉管道100米，排水系统9米。</t>
  </si>
  <si>
    <t>金禾村</t>
  </si>
  <si>
    <t>堤坝长55米，宽7米，护栏100米，灌溉管道100米，排水系统9米。</t>
  </si>
  <si>
    <t>7818元/米</t>
  </si>
  <si>
    <t>一般农户15人（其中脱贫户3户6人）</t>
  </si>
  <si>
    <t>兴隆镇（重庆市兴叠水产品养殖有限责任公司）</t>
  </si>
  <si>
    <t>兴隆镇金星社区竹笋加工</t>
  </si>
  <si>
    <t>1、定制外包装6.5万个，定制内包装30万个。2、购封口机一台4。3、竹笋原料收购150吨。</t>
  </si>
  <si>
    <t>项目实施后可有效拉动区域经济增长，通过提供就业岗位增加农户收入。</t>
  </si>
  <si>
    <t>脱贫户和村民代表参加项目确定会议、决议。农户通过务工就业增加收入。</t>
  </si>
  <si>
    <t>1、定制外包装6.5万个，定制内包装30万个。2、购封口机一台。3、竹笋原料收购150吨。</t>
  </si>
  <si>
    <t>1、外包装6.5万个，内包装30万个。2、封口机一台。3、竹笋原料150吨。</t>
  </si>
  <si>
    <t>4.5元/个</t>
  </si>
  <si>
    <t>一般农户21人（其中脱贫户3户10人）</t>
  </si>
  <si>
    <t>兴隆镇（重庆市町邦农业开发有限公司）</t>
  </si>
  <si>
    <t>金湖村四好农村路建设项目</t>
  </si>
  <si>
    <t>按四级标二标准，改建金湖村加工房至屋基坡公路3.2公里。</t>
  </si>
  <si>
    <t>金湖村</t>
  </si>
  <si>
    <t>项目完工后，方便群众出行，促进当地产业发展，带动困难群众增收。</t>
  </si>
  <si>
    <t>部分脱贫户和村民代表参加项目确定会议、决议。农户通过发展产业、外出务工增加收入。</t>
  </si>
  <si>
    <t>硬化公路3.2公里</t>
  </si>
  <si>
    <t>925元/米</t>
  </si>
  <si>
    <t>工程完工后，解决群众和贫困户出行难问题，带动金湖村产业发展，增加贫困户收入</t>
  </si>
  <si>
    <t>一般农户780人（其中脱贫户25户63人）</t>
  </si>
  <si>
    <t>三和村四好农村路建设项目</t>
  </si>
  <si>
    <t>按四级标二标准，新建三和村油房湾至神童猪场公路1.6公里。</t>
  </si>
  <si>
    <t>三和村</t>
  </si>
  <si>
    <t>硬化公路1.6公里</t>
  </si>
  <si>
    <t>737.5元/米</t>
  </si>
  <si>
    <t>一般农户500人（其中脱贫户6户18人）</t>
  </si>
  <si>
    <t>金花村四好农村路建设项目</t>
  </si>
  <si>
    <t>按四级标二标准，新建金花村兴南路至太阳榜公路1.4公里。</t>
  </si>
  <si>
    <t>硬化公路1.4公里</t>
  </si>
  <si>
    <t>764元/米</t>
  </si>
  <si>
    <t>一般农户260人（其中脱贫户10户25人）</t>
  </si>
  <si>
    <t>南川区兴隆镇金花村蓄水池改建项目</t>
  </si>
  <si>
    <t>改建金花村5社蓄水池一口，用于蓝莓基地和周边群众生产用水。坝长50米，高6米，安装防护栏杆、排水系统及灌溉管道。</t>
  </si>
  <si>
    <t>项目实施后解决蓝莓基地灌溉用水和金花村5社农户生产用水问题</t>
  </si>
  <si>
    <t>贫困户和村民代表参加项目确定会议、决议。项目建成后，解决了农户灌溉问题，增加农业生产的收入。</t>
  </si>
  <si>
    <t>坝长50米，高6米</t>
  </si>
  <si>
    <t>6000元/米</t>
  </si>
  <si>
    <t>项目实施后解决蓝莓基地灌溉用水和金花村5社农户生产用水问题，增加群众收入</t>
  </si>
  <si>
    <t>受益人口200人，其中低收入户15户60人</t>
  </si>
  <si>
    <t>兴隆镇金花村白茶基地建设</t>
  </si>
  <si>
    <t>1000亩白茶基地后续管护，人工、肥料、农药每亩1200元，共120万元。</t>
  </si>
  <si>
    <t>壮大金花村产业项目，增加群众收入。</t>
  </si>
  <si>
    <t>1000亩白茶基地</t>
  </si>
  <si>
    <t>1200元/亩</t>
  </si>
  <si>
    <t>一般农户295人（其中脱贫户10户30人）</t>
  </si>
  <si>
    <t>兴隆镇（重庆市合茗园生态农业开发有限公司）</t>
  </si>
  <si>
    <t>南川区神童镇车阳居委大涵洞至新桥公路改扩建项目</t>
  </si>
  <si>
    <r>
      <rPr>
        <sz val="10"/>
        <rFont val="宋体"/>
        <charset val="134"/>
      </rPr>
      <t>大涵洞至新桥公路硬化，长2.984公里，扩宽1米，厚0.2米，C</t>
    </r>
    <r>
      <rPr>
        <vertAlign val="subscript"/>
        <sz val="10"/>
        <rFont val="宋体"/>
        <charset val="134"/>
      </rPr>
      <t>25</t>
    </r>
    <r>
      <rPr>
        <sz val="10"/>
        <rFont val="宋体"/>
        <charset val="134"/>
      </rPr>
      <t>标准硬化；3处桨砌堡坎60米；滑坡整治40米；硬化产业路长345米，宽4.5米,厚0.2米，C</t>
    </r>
    <r>
      <rPr>
        <vertAlign val="subscript"/>
        <sz val="10"/>
        <rFont val="宋体"/>
        <charset val="134"/>
      </rPr>
      <t>25</t>
    </r>
    <r>
      <rPr>
        <sz val="10"/>
        <rFont val="宋体"/>
        <charset val="134"/>
      </rPr>
      <t>标准硬化。</t>
    </r>
  </si>
  <si>
    <t>车阳居委5组</t>
  </si>
  <si>
    <t>通过大涵洞至新桥公路，解决573余名群众出行困难。</t>
  </si>
  <si>
    <t>通过村民大会或村民代表大会选定项目，并从群众中推选质检小组和理财小组成员各3-5名群众全程监督项目建设，项目建成后将改善交通条件，方便群众573人.</t>
  </si>
  <si>
    <t>车阳社区5社大涵洞至新桥公路改扩建</t>
  </si>
  <si>
    <t>大涵洞至新桥公路硬化，长2.984公里；3处桨砌堡坎60米；滑坡整治40米；硬化产业路长345米。</t>
  </si>
  <si>
    <t>扩建硬化补助52万/3.329公里、堡坎12万/3处、滑坡整治40米6万元</t>
  </si>
  <si>
    <t>便利群众生产生活及出行，解决晶科农业道路窄发展缓慢问题。</t>
  </si>
  <si>
    <t>受益贫困户  贫困户11户47人</t>
  </si>
  <si>
    <t>道路使用年限（≥8年）</t>
  </si>
  <si>
    <t>神童镇</t>
  </si>
  <si>
    <t>龙小明</t>
  </si>
  <si>
    <t>南川区木凉镇玉岩铺村2022年接待中心建设项目</t>
  </si>
  <si>
    <t>7000平方米场地平整：包括土石方开挖和堡坎；新建接待中心一处：建筑面积660平方米，占地面积220平方米。</t>
  </si>
  <si>
    <t>木凉镇玉岩铺村</t>
  </si>
  <si>
    <t>促进辖区内旅游业发展，壮大玉岩铺村村集体经济，为2户及以上贫困户提供就业岗位。</t>
  </si>
  <si>
    <t>解决全村贫困户、残疾人户等就业岗位2-5个。</t>
  </si>
  <si>
    <t>在玉岩铺村12组新建接待中心一处，项目实施完成后，玉岩铺村集体经济组织每年增收10万元，提供就业岗位2-5个。</t>
  </si>
  <si>
    <t>项目补助200万元</t>
  </si>
  <si>
    <t>解决贫困户等就业岗位2-5个</t>
  </si>
  <si>
    <t>2022.4</t>
  </si>
  <si>
    <t>村集体收益50%用于扶贫帮困，50%用于村集体发展。</t>
  </si>
  <si>
    <t>黄睿</t>
  </si>
  <si>
    <t>南川区山王坪镇龙泉村生态种植园项目</t>
  </si>
  <si>
    <t>利用200亩中药材和100亩豆玉复合种植基地，养蜂200群，养鸡鸭300只，建设蓄水池、管理用房等基础设施</t>
  </si>
  <si>
    <t>项目实施可示范带动龙泉村25户72人（其中脱贫户8户26人）发展中药材，促进龙泉村乡村旅游发展</t>
  </si>
  <si>
    <t>8户脱贫户参加前期项目确定会议，决议，通过项目建设可带动周边群众增收</t>
  </si>
  <si>
    <t>项目补助28万元</t>
  </si>
  <si>
    <t>示范带动群众发展产业增收，种植户户均增收500元</t>
  </si>
  <si>
    <t>受益脱贫人口数26人</t>
  </si>
  <si>
    <t>受益贫困人口满意度100%</t>
  </si>
  <si>
    <t>南川区山王坪镇龙泉村4社小堡至大巴杠产业路路基开挖项目</t>
  </si>
  <si>
    <t>龙泉村4社产业路小堡至大巴杠路基及附属设施开挖扩宽4.5米、长1.5公里。</t>
  </si>
  <si>
    <t>龙泉村4社</t>
  </si>
  <si>
    <t>项目实施可改善63户246人农业生产条件</t>
  </si>
  <si>
    <t>6户脱贫户参加前期项目确定会议、决议，通过项目建设可改善群众出行条件</t>
  </si>
  <si>
    <t>新建龙泉村4社产业路小堡至大巴杠路基及附属设施开挖扩宽4.5米、长1.5公里。</t>
  </si>
  <si>
    <t>项目补助21万元</t>
  </si>
  <si>
    <t>改善群众生产生活出行条件，每年为脱贫人口减少交通出行成本0.1万元左右。</t>
  </si>
  <si>
    <t>改善63户246人出行条件；提升改造龙泉村4社对外旅游连接通道</t>
  </si>
  <si>
    <t>南川区山王坪镇龙泉村大榜经烤烟房至姚家榜产业路路基开挖项目</t>
  </si>
  <si>
    <t>新建2社大榜经烤烟房至姚家榜中药材基地宽4.5米、长1.5公里路基开挖、堡坎及边沟挡墙。</t>
  </si>
  <si>
    <t>龙泉村2社</t>
  </si>
  <si>
    <t>项目实施可改善36户146人农业生产条件</t>
  </si>
  <si>
    <t>5户脱贫户参加前期项目确定会议、决议，通过项目建设可促进发展中药材产业增收，改善群众出行条件</t>
  </si>
  <si>
    <t>项目补助24万元</t>
  </si>
  <si>
    <t>改善36户146人农业生产条件</t>
  </si>
  <si>
    <t>南川区山王坪镇龙泉村特色花卉种植示范基地建设项目</t>
  </si>
  <si>
    <t>建设250亩向日葵玉簪花栀子和格桑花种植基地1个，养蜂200群，购置蜂蜜外包装</t>
  </si>
  <si>
    <t>项目实施可促进龙泉村乡村旅游发展，带动周边群众增收</t>
  </si>
  <si>
    <t>4户脱贫户参加前期项目确定会议，决议，通过项目建设可促进龙泉村乡村旅游发展，带动周边群众增收</t>
  </si>
  <si>
    <t>受益脱贫人口数12人</t>
  </si>
  <si>
    <t>南川区山王坪镇龙泉村马桑湾至沙湾、汪教坡至大田产业路建设项目</t>
  </si>
  <si>
    <t>硬化龙泉村3社产业路：马桑湾至沙湾段1公里，汪教坡至大田段0.65公里（宽4.5米、厚0.2米及边沟、挡墙等附属设施）</t>
  </si>
  <si>
    <t>扩宽改造</t>
  </si>
  <si>
    <t>龙泉村3社</t>
  </si>
  <si>
    <t>项目实施可改善45户115人出行条件</t>
  </si>
  <si>
    <t>3户脱贫户参加前期项目确定会议、决议，通过项目建设可改善群众出行条件</t>
  </si>
  <si>
    <t>项目补助23万元</t>
  </si>
  <si>
    <t>改善45户115人出行条件</t>
  </si>
  <si>
    <t>区乡村振兴局、区交通局</t>
  </si>
  <si>
    <t>南川区山王坪镇花糯种植项目</t>
  </si>
  <si>
    <t>发展8户大户种植400亩花糯，购置外包装等</t>
  </si>
  <si>
    <t>山王坪村、龙泉村、河嘴村</t>
  </si>
  <si>
    <t>项目实施后，推动龙泉村糯玉米产业发展壮大，促进乡村旅游发展，可带动50户138人（其中脱贫户5户18人）增收</t>
  </si>
  <si>
    <t>5户脱贫户参加前期项目确定会议、决议，通过项目建设促进群众增收。</t>
  </si>
  <si>
    <t>带动群众种植花糯增收</t>
  </si>
  <si>
    <t>受益脱贫户18人</t>
  </si>
  <si>
    <t>南川区山王坪镇2022年中药材种植基地建设项目</t>
  </si>
  <si>
    <t>新发展500亩中药材，新建林木育苗基地1个，新建育苗大棚8*20米6个</t>
  </si>
  <si>
    <t>龙泉村、河嘴村</t>
  </si>
  <si>
    <t>项目实施可示范带动龙泉村和河嘴村22户67人（其中脱贫户6户23人）发展中药材，促进全镇乡村旅游发展</t>
  </si>
  <si>
    <t>6户脱贫户参加前期项目确定会议，决议，通过项目建设可带动周边群众增收</t>
  </si>
  <si>
    <t>受益建档立卡脱贫人口数23人</t>
  </si>
  <si>
    <t>南川区黎香湖镇东湖村中药材种植示范基地提档升级项目</t>
  </si>
  <si>
    <t>1、新建粗加工厂房300平方米；2、新建管理用房200平方米；3、修建中药材晾晒坝500平方米；4、新建公厕一处30平方米；5、制作基地广告牌一处。</t>
  </si>
  <si>
    <t>东湖村</t>
  </si>
  <si>
    <t>项目实施可带动乡村旅游业发展，增加就业岗位，带动当地农户和脱贫户参与务工，增加收入。</t>
  </si>
  <si>
    <t>7户脱贫户参加前期项目确定会议，决议，通过项目建设促进脱贫户增收。</t>
  </si>
  <si>
    <t>补助资金84万元</t>
  </si>
  <si>
    <t>受益脱贫人口和监测对象人数≥22人</t>
  </si>
  <si>
    <t>南川区黎香湖镇北湖村道路提升项目</t>
  </si>
  <si>
    <t>实施北湖村箢篼圈至陈刚屋前1.4公里公路油化</t>
  </si>
  <si>
    <t>北湖村</t>
  </si>
  <si>
    <t>项目实施后可以解决86户250人；（脱贫户10户28人）出行，促进产业发展和农产品销售。</t>
  </si>
  <si>
    <t>10户贫困户参加前期项目确定会议、决议，通过项目建设改善出行条件。</t>
  </si>
  <si>
    <t>补助资金120万元</t>
  </si>
  <si>
    <t>受益脱贫人口和监测对象人数≥10人</t>
  </si>
  <si>
    <t>赵年法</t>
  </si>
  <si>
    <t>13996759448</t>
  </si>
  <si>
    <t>南川区骑龙镇齐心村1-3社入户路工程</t>
  </si>
  <si>
    <t>骑龙镇齐心村新建硬化C25砼入户路3.2公里，宽3.5米，厚0.20米。</t>
  </si>
  <si>
    <t>齐心村</t>
  </si>
  <si>
    <t>项目建成后，可解决58户245人其中贫困户6户18人、低保3户3人、特困供养1户1人、残疾户4户4人出行难问题。</t>
  </si>
  <si>
    <t>齐心村支两委和驻村组及村民代表12人参加前期项目确定会议，12人参与了入库项目的选择，会议决定2人参与项目实施过程中施工质量和资金使用的监督。项目实施后可解决58户出行难问题。</t>
  </si>
  <si>
    <t>齐心村1-3社新建硬化C25砼入户路3.2公里，宽3.5米，厚0.20米。</t>
  </si>
  <si>
    <t>入户路≥3.2公里</t>
  </si>
  <si>
    <t>项目总补助资金140万元</t>
  </si>
  <si>
    <t>生产生活条件改善降低产业运输成本≥10%</t>
  </si>
  <si>
    <t>出行平均缩短时间≥0.1小时。</t>
  </si>
  <si>
    <t>工程建设使用年限≥8年。</t>
  </si>
  <si>
    <t>受益建档立卡贫困人口满意度≥100%</t>
  </si>
  <si>
    <t>骑龙镇</t>
  </si>
  <si>
    <t>吴联胜</t>
  </si>
  <si>
    <t>易地扶贫搬迁</t>
  </si>
  <si>
    <t>公益岗位</t>
  </si>
  <si>
    <t>综合保障性扶贫</t>
  </si>
  <si>
    <t>外出务工补助</t>
  </si>
  <si>
    <t>集中安置</t>
  </si>
  <si>
    <t>享受农村居民最低生活保障</t>
  </si>
  <si>
    <t>规划保留的村小学改造</t>
  </si>
  <si>
    <t>分散安置</t>
  </si>
  <si>
    <t>贫困村创业致富带头人创业培训</t>
  </si>
  <si>
    <t>参加大病保险</t>
  </si>
  <si>
    <t>扶贫龙头企业合作社等经营主体贷款贴息</t>
  </si>
  <si>
    <t>享受特困人员救助供养</t>
  </si>
  <si>
    <t>通生产用电</t>
  </si>
  <si>
    <t>村卫生室标准化建设</t>
  </si>
  <si>
    <t>光伏项目</t>
  </si>
  <si>
    <t>参与“学前学会普通话”行动</t>
  </si>
  <si>
    <t>产业保险</t>
  </si>
  <si>
    <t>厨房厕所圈舍改造</t>
  </si>
  <si>
    <t>参加城乡居民基本养老保险</t>
  </si>
  <si>
    <t>通生活用电</t>
  </si>
  <si>
    <t>村幼儿园建设</t>
  </si>
  <si>
    <t>技能培训</t>
  </si>
  <si>
    <t>扶贫小额贷款风险补偿金</t>
  </si>
  <si>
    <t>接受留守关爱服务</t>
  </si>
  <si>
    <t>光纤宽带接入</t>
  </si>
  <si>
    <t>村级文化活动广场</t>
  </si>
  <si>
    <t>参加意外保险</t>
  </si>
  <si>
    <t>接受临时救助</t>
  </si>
  <si>
    <t>接受大病（地方病）救治</t>
  </si>
</sst>
</file>

<file path=xl/styles.xml><?xml version="1.0" encoding="utf-8"?>
<styleSheet xmlns="http://schemas.openxmlformats.org/spreadsheetml/2006/main">
  <numFmts count="6">
    <numFmt numFmtId="176" formatCode="0.00_ "/>
    <numFmt numFmtId="43" formatCode="_ * #,##0.00_ ;_ * \-#,##0.00_ ;_ * &quot;-&quot;??_ ;_ @_ "/>
    <numFmt numFmtId="44" formatCode="_ &quot;￥&quot;* #,##0.00_ ;_ &quot;￥&quot;* \-#,##0.00_ ;_ &quot;￥&quot;* &quot;-&quot;??_ ;_ @_ "/>
    <numFmt numFmtId="177" formatCode="0.00_);[Red]\(0.00\)"/>
    <numFmt numFmtId="42" formatCode="_ &quot;￥&quot;* #,##0_ ;_ &quot;￥&quot;* \-#,##0_ ;_ &quot;￥&quot;* &quot;-&quot;_ ;_ @_ "/>
    <numFmt numFmtId="41" formatCode="_ * #,##0_ ;_ * \-#,##0_ ;_ * &quot;-&quot;_ ;_ @_ "/>
  </numFmts>
  <fonts count="32">
    <font>
      <sz val="11"/>
      <name val="宋体"/>
      <charset val="134"/>
    </font>
    <font>
      <sz val="12"/>
      <name val="宋体"/>
      <charset val="134"/>
    </font>
    <font>
      <sz val="10"/>
      <name val="宋体"/>
      <charset val="134"/>
    </font>
    <font>
      <sz val="12"/>
      <name val="方正黑体_GBK"/>
      <charset val="134"/>
    </font>
    <font>
      <sz val="16"/>
      <name val="方正小标宋_GBK"/>
      <charset val="134"/>
    </font>
    <font>
      <b/>
      <sz val="12"/>
      <name val="仿宋"/>
      <charset val="134"/>
    </font>
    <font>
      <sz val="10"/>
      <name val="仿宋"/>
      <charset val="134"/>
    </font>
    <font>
      <b/>
      <sz val="10"/>
      <name val="宋体"/>
      <charset val="134"/>
    </font>
    <font>
      <sz val="11"/>
      <color theme="0"/>
      <name val="宋体"/>
      <charset val="0"/>
      <scheme val="minor"/>
    </font>
    <font>
      <sz val="11"/>
      <color rgb="FF000000"/>
      <name val="宋体"/>
      <charset val="134"/>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u/>
      <sz val="11"/>
      <color rgb="FF0000FF"/>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
      <sz val="11"/>
      <color rgb="FF3F3F76"/>
      <name val="宋体"/>
      <charset val="0"/>
      <scheme val="minor"/>
    </font>
    <font>
      <sz val="11"/>
      <color theme="1"/>
      <name val="宋体"/>
      <charset val="134"/>
      <scheme val="minor"/>
    </font>
    <font>
      <sz val="11"/>
      <color rgb="FFFF0000"/>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sz val="10"/>
      <name val="宋体"/>
      <charset val="129"/>
    </font>
    <font>
      <vertAlign val="subscript"/>
      <sz val="10"/>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17">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alignment vertical="center"/>
    </xf>
    <xf numFmtId="0" fontId="1" fillId="0" borderId="0">
      <protection locked="false"/>
    </xf>
    <xf numFmtId="0" fontId="1" fillId="0" borderId="0">
      <protection locked="false"/>
    </xf>
    <xf numFmtId="0" fontId="1" fillId="0" borderId="0">
      <protection locked="false"/>
    </xf>
    <xf numFmtId="0" fontId="23" fillId="0" borderId="0">
      <protection locked="false"/>
    </xf>
    <xf numFmtId="0" fontId="10" fillId="23"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 fillId="0" borderId="0">
      <protection locked="false"/>
    </xf>
    <xf numFmtId="0" fontId="8" fillId="15"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8" fillId="0" borderId="1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7" fillId="0" borderId="16" applyNumberFormat="false" applyFill="false" applyAlignment="false" applyProtection="false">
      <alignment vertical="center"/>
    </xf>
    <xf numFmtId="9" fontId="25" fillId="0" borderId="0" applyFont="false" applyFill="false" applyBorder="false" applyAlignment="false" applyProtection="false">
      <alignment vertical="center"/>
    </xf>
    <xf numFmtId="43" fontId="25" fillId="0" borderId="0" applyFont="false" applyFill="false" applyBorder="false" applyAlignment="false" applyProtection="false">
      <alignment vertical="center"/>
    </xf>
    <xf numFmtId="0" fontId="17" fillId="0" borderId="11" applyNumberFormat="false" applyFill="false" applyAlignment="false" applyProtection="false">
      <alignment vertical="center"/>
    </xf>
    <xf numFmtId="42" fontId="25"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0" fillId="13"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28" fillId="0" borderId="11"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44" fontId="25"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22" fillId="10" borderId="14" applyNumberFormat="false" applyAlignment="false" applyProtection="false">
      <alignment vertical="center"/>
    </xf>
    <xf numFmtId="0" fontId="29" fillId="0" borderId="0" applyNumberFormat="false" applyFill="false" applyBorder="false" applyAlignment="false" applyProtection="false">
      <alignment vertical="center"/>
    </xf>
    <xf numFmtId="41" fontId="25"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4" fillId="25" borderId="14" applyNumberFormat="false" applyAlignment="false" applyProtection="false">
      <alignment vertical="center"/>
    </xf>
    <xf numFmtId="0" fontId="15" fillId="10" borderId="10" applyNumberFormat="false" applyAlignment="false" applyProtection="false">
      <alignment vertical="center"/>
    </xf>
    <xf numFmtId="0" fontId="14" fillId="9" borderId="9" applyNumberFormat="false" applyAlignment="false" applyProtection="false">
      <alignment vertical="center"/>
    </xf>
    <xf numFmtId="0" fontId="21" fillId="0" borderId="13" applyNumberFormat="false" applyFill="false" applyAlignment="false" applyProtection="false">
      <alignment vertical="center"/>
    </xf>
    <xf numFmtId="0" fontId="8" fillId="28"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25" fillId="26" borderId="15"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9" fillId="14"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0" borderId="0">
      <protection locked="false"/>
    </xf>
    <xf numFmtId="0" fontId="8" fillId="18"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65">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lignment vertical="center"/>
    </xf>
    <xf numFmtId="0" fontId="0" fillId="0" borderId="0" xfId="0" applyFont="true" applyFill="true">
      <alignment vertical="center"/>
    </xf>
    <xf numFmtId="0" fontId="0" fillId="0" borderId="0" xfId="0" applyFont="true" applyFill="true" applyAlignment="true">
      <alignment horizontal="left" vertical="center"/>
    </xf>
    <xf numFmtId="0" fontId="0" fillId="0" borderId="0" xfId="0" applyFont="true" applyFill="true" applyAlignment="true">
      <alignment horizontal="center" vertical="center"/>
    </xf>
    <xf numFmtId="176" fontId="0" fillId="0" borderId="0" xfId="0" applyNumberFormat="true" applyFont="true" applyFill="true" applyAlignment="true">
      <alignment horizontal="center" vertical="center"/>
    </xf>
    <xf numFmtId="0" fontId="3"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5" fillId="0" borderId="4" xfId="0" applyFont="true" applyFill="true" applyBorder="true" applyAlignment="true">
      <alignment horizontal="left" vertical="center" wrapText="true"/>
    </xf>
    <xf numFmtId="0" fontId="5" fillId="0" borderId="5" xfId="0" applyFont="true" applyFill="true" applyBorder="true" applyAlignment="true">
      <alignment horizontal="center" vertical="center" wrapText="true"/>
    </xf>
    <xf numFmtId="0" fontId="5" fillId="0" borderId="5"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6" fillId="0" borderId="3" xfId="0" applyFont="true" applyFill="true" applyBorder="true" applyAlignment="true">
      <alignment horizontal="left" vertical="center" wrapText="true"/>
    </xf>
    <xf numFmtId="0" fontId="2" fillId="0" borderId="3" xfId="0" applyFont="true" applyFill="true" applyBorder="true" applyAlignment="true">
      <alignment horizontal="center" vertical="center" wrapText="true"/>
    </xf>
    <xf numFmtId="0" fontId="2" fillId="0" borderId="3" xfId="0" applyNumberFormat="true" applyFont="true" applyFill="true" applyBorder="true" applyAlignment="true">
      <alignment horizontal="left" vertical="center" wrapText="true"/>
    </xf>
    <xf numFmtId="0" fontId="2" fillId="0" borderId="3" xfId="0" applyFont="true" applyFill="true" applyBorder="true" applyAlignment="true">
      <alignment horizontal="left" vertical="center" wrapText="true"/>
    </xf>
    <xf numFmtId="0" fontId="2" fillId="0" borderId="3" xfId="0" applyFont="true" applyFill="true" applyBorder="true" applyAlignment="true">
      <alignment horizontal="center" vertical="center"/>
    </xf>
    <xf numFmtId="0" fontId="2" fillId="0" borderId="3" xfId="3" applyFont="true" applyFill="true" applyBorder="true" applyAlignment="true" applyProtection="true">
      <alignment horizontal="left" vertical="center" wrapText="true"/>
    </xf>
    <xf numFmtId="0" fontId="1" fillId="0" borderId="0" xfId="0" applyFont="true" applyFill="true" applyAlignment="true">
      <alignment horizontal="center" wrapText="true"/>
    </xf>
    <xf numFmtId="0" fontId="1" fillId="0" borderId="0" xfId="0" applyFont="true" applyFill="true" applyAlignment="true">
      <alignment horizontal="left" wrapText="true"/>
    </xf>
    <xf numFmtId="0" fontId="2" fillId="0" borderId="3" xfId="0" applyFont="true" applyFill="true" applyBorder="true" applyAlignment="true">
      <alignment vertical="center" wrapText="true"/>
    </xf>
    <xf numFmtId="0" fontId="2" fillId="0" borderId="3" xfId="3" applyFont="true" applyFill="true" applyBorder="true" applyAlignment="true" applyProtection="true">
      <alignment horizontal="center" vertical="center" wrapText="true"/>
    </xf>
    <xf numFmtId="9" fontId="2" fillId="0" borderId="3" xfId="0" applyNumberFormat="true" applyFont="true" applyFill="true" applyBorder="true" applyAlignment="true">
      <alignment horizontal="left" vertical="center" wrapText="true"/>
    </xf>
    <xf numFmtId="0" fontId="2" fillId="0" borderId="3" xfId="4" applyNumberFormat="true" applyFont="true" applyFill="true" applyBorder="true" applyAlignment="true" applyProtection="true">
      <alignment horizontal="left" vertical="center" wrapText="true"/>
    </xf>
    <xf numFmtId="0" fontId="2" fillId="0" borderId="3" xfId="0" applyFont="true" applyFill="true" applyBorder="true" applyAlignment="true">
      <alignment horizontal="left" vertical="center"/>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176" fontId="2" fillId="0" borderId="3"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0" fontId="2" fillId="0" borderId="3" xfId="0" applyNumberFormat="true" applyFont="true" applyFill="true" applyBorder="true" applyAlignment="true">
      <alignment horizontal="center" vertical="center" wrapText="true"/>
    </xf>
    <xf numFmtId="176" fontId="1" fillId="0" borderId="0" xfId="0" applyNumberFormat="true" applyFont="true" applyFill="true" applyAlignment="true">
      <alignment horizontal="center" wrapText="true"/>
    </xf>
    <xf numFmtId="176" fontId="1" fillId="0" borderId="0" xfId="0" applyNumberFormat="true" applyFont="true" applyFill="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176" fontId="5" fillId="0" borderId="3" xfId="0" applyNumberFormat="true" applyFont="true" applyFill="true" applyBorder="true" applyAlignment="true">
      <alignment horizontal="center" vertical="center" wrapText="true"/>
    </xf>
    <xf numFmtId="176" fontId="5" fillId="0" borderId="6" xfId="0" applyNumberFormat="true" applyFont="true" applyFill="true" applyBorder="true" applyAlignment="true">
      <alignment horizontal="center" vertical="center" wrapText="true"/>
    </xf>
    <xf numFmtId="176" fontId="5" fillId="0" borderId="8" xfId="0" applyNumberFormat="true" applyFont="true" applyFill="true" applyBorder="true" applyAlignment="true">
      <alignment horizontal="center" vertical="center" wrapText="true"/>
    </xf>
    <xf numFmtId="176" fontId="5" fillId="0" borderId="7" xfId="0" applyNumberFormat="true" applyFont="true" applyFill="true" applyBorder="true" applyAlignment="true">
      <alignment horizontal="center" vertical="center" wrapText="true"/>
    </xf>
    <xf numFmtId="176" fontId="5" fillId="0" borderId="2" xfId="0" applyNumberFormat="true" applyFont="true" applyFill="true" applyBorder="true" applyAlignment="true">
      <alignment horizontal="center" vertical="center" wrapText="true"/>
    </xf>
    <xf numFmtId="176" fontId="5" fillId="0" borderId="5" xfId="0" applyNumberFormat="true" applyFont="true" applyFill="true" applyBorder="true" applyAlignment="true">
      <alignment horizontal="center" vertical="center" wrapText="true"/>
    </xf>
    <xf numFmtId="176" fontId="6" fillId="0" borderId="3" xfId="0" applyNumberFormat="true" applyFont="true" applyFill="true" applyBorder="true" applyAlignment="true">
      <alignment horizontal="center" vertical="center" wrapText="true"/>
    </xf>
    <xf numFmtId="176" fontId="2" fillId="0" borderId="3" xfId="3" applyNumberFormat="true" applyFont="true" applyFill="true" applyBorder="true" applyAlignment="true" applyProtection="true">
      <alignment horizontal="center" vertical="center" wrapText="true"/>
    </xf>
    <xf numFmtId="176" fontId="2" fillId="0" borderId="3" xfId="0" applyNumberFormat="true" applyFont="true" applyFill="true" applyBorder="true" applyAlignment="true">
      <alignment horizontal="center" vertical="center"/>
    </xf>
    <xf numFmtId="176" fontId="2" fillId="0" borderId="3" xfId="0" applyNumberFormat="true" applyFont="true" applyFill="true" applyBorder="true" applyAlignment="true">
      <alignment horizontal="center" wrapText="true"/>
    </xf>
    <xf numFmtId="0" fontId="1" fillId="0" borderId="0" xfId="0" applyFont="true" applyFill="true" applyAlignment="true">
      <alignment wrapText="true"/>
    </xf>
    <xf numFmtId="0" fontId="2" fillId="0" borderId="3" xfId="10" applyNumberFormat="true" applyFont="true" applyFill="true" applyBorder="true" applyAlignment="true" applyProtection="true">
      <alignment horizontal="center" vertical="center" wrapText="true"/>
    </xf>
    <xf numFmtId="0" fontId="2" fillId="0" borderId="3" xfId="0" applyFont="true" applyFill="true" applyBorder="true" applyAlignment="true">
      <alignment horizontal="center" wrapText="true"/>
    </xf>
    <xf numFmtId="0" fontId="2" fillId="0" borderId="3" xfId="2" applyFont="true" applyFill="true" applyBorder="true" applyAlignment="true">
      <alignment horizontal="center" vertical="center" wrapText="true"/>
      <protection locked="false"/>
    </xf>
    <xf numFmtId="0" fontId="2" fillId="0" borderId="3" xfId="3" applyNumberFormat="true" applyFont="true" applyFill="true" applyBorder="true" applyAlignment="true" applyProtection="true">
      <alignment horizontal="left" vertical="center" wrapText="true"/>
    </xf>
    <xf numFmtId="0" fontId="2" fillId="0" borderId="3" xfId="0" applyFont="true" applyFill="true" applyBorder="true" applyAlignment="true" applyProtection="true">
      <alignment horizontal="center" vertical="center"/>
      <protection locked="false"/>
    </xf>
    <xf numFmtId="0" fontId="2" fillId="0" borderId="3" xfId="0" applyNumberFormat="true" applyFont="true" applyFill="true" applyBorder="true" applyAlignment="true">
      <alignment horizontal="left" vertical="top" wrapText="true"/>
    </xf>
    <xf numFmtId="0" fontId="2" fillId="0" borderId="3" xfId="2" applyFont="true" applyFill="true" applyBorder="true" applyAlignment="true">
      <alignment horizontal="left" vertical="center" wrapText="true"/>
      <protection locked="false"/>
    </xf>
    <xf numFmtId="177" fontId="2" fillId="0" borderId="3" xfId="51" applyNumberFormat="true" applyFont="true" applyFill="true" applyBorder="true" applyAlignment="true" applyProtection="true">
      <alignment horizontal="left" vertical="center" wrapText="true"/>
    </xf>
    <xf numFmtId="0" fontId="2" fillId="0" borderId="3" xfId="1" applyFont="true" applyFill="true" applyBorder="true" applyAlignment="true" applyProtection="true">
      <alignment horizontal="left" vertical="center" wrapText="true"/>
    </xf>
    <xf numFmtId="17" fontId="2" fillId="0" borderId="3" xfId="0" applyNumberFormat="true"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2" fillId="0" borderId="3" xfId="4" applyNumberFormat="true" applyFont="true" applyFill="true" applyBorder="true" applyAlignment="true" applyProtection="true">
      <alignment horizontal="center" vertical="center" wrapText="true"/>
    </xf>
    <xf numFmtId="176" fontId="2" fillId="0" borderId="3" xfId="0" applyNumberFormat="true" applyFont="true" applyFill="true" applyBorder="true" applyAlignment="true">
      <alignment horizontal="left" vertical="center" wrapText="true"/>
    </xf>
    <xf numFmtId="57" fontId="2" fillId="0" borderId="3" xfId="0" applyNumberFormat="true" applyFont="true" applyFill="true" applyBorder="true" applyAlignment="true">
      <alignment horizontal="center" vertical="center" wrapText="true"/>
    </xf>
  </cellXfs>
  <cellStyles count="55">
    <cellStyle name="常规" xfId="0" builtinId="0"/>
    <cellStyle name="常规 14" xfId="1"/>
    <cellStyle name="常规_Sheet1 3" xfId="2"/>
    <cellStyle name="常规_Sheet1" xfId="3"/>
    <cellStyle name="常规 2 10" xfId="4"/>
    <cellStyle name="40% - 强调文字颜色 6" xfId="5" builtinId="51"/>
    <cellStyle name="20% - 强调文字颜色 6" xfId="6" builtinId="50"/>
    <cellStyle name="强调文字颜色 6" xfId="7" builtinId="49"/>
    <cellStyle name="40% - 强调文字颜色 5" xfId="8" builtinId="47"/>
    <cellStyle name="20% - 强调文字颜色 5" xfId="9" builtinId="46"/>
    <cellStyle name="常规 10" xfId="10"/>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60% - 强调文字颜色 4" xfId="20" builtinId="44"/>
    <cellStyle name="警告文本" xfId="21" builtinId="11"/>
    <cellStyle name="20% - 强调文字颜色 2" xfId="22" builtinId="34"/>
    <cellStyle name="60% - 强调文字颜色 5" xfId="23" builtinId="48"/>
    <cellStyle name="标题 1" xfId="24" builtinId="16"/>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60% - 强调文字颜色 6" xfId="34" builtinId="52"/>
    <cellStyle name="输入" xfId="35" builtinId="20"/>
    <cellStyle name="输出" xfId="36" builtinId="21"/>
    <cellStyle name="检查单元格" xfId="37" builtinId="23"/>
    <cellStyle name="链接单元格" xfId="38" builtinId="24"/>
    <cellStyle name="60% - 强调文字颜色 1" xfId="39" builtinId="32"/>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uest/Desktop/2023&#24180;&#21457;&#25991;/&#20449;&#24687;&#20844;&#24320;//2022/&#39033;&#30446;&#24211;/&#31532;&#19968;&#25209;&#39033;&#30446;&#24211;/&#38468;&#20214;  &#21335;&#24029;&#21306;2022&#24180;&#24041;&#22266;&#33073;&#36139;&#25915;&#22362;&#25104;&#26524;&#21644;&#20065;&#26449;&#25391;&#20852;&#39033;&#30446;&#24211;&#26126;&#3245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guest/Desktop/2023&#24180;&#21457;&#25991;/&#20449;&#24687;&#20844;&#24320;/d:/2021/&#39033;&#30446;&#36164;&#37329;&#31649;&#29702;/&#39033;&#30446;&#36164;&#37329;&#21488;&#36134;/2021&#24180;&#34900;&#25509;&#36164;&#37329;&#39033;&#30446;&#24635;&#34920;/2021&#24180;&#34900;&#25509;&#36164;&#37329;&#39033;&#30446;&#24635;&#34920;12.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guest/Desktop/2023&#24180;&#21457;&#25991;/&#20449;&#24687;&#20844;&#24320;//2022/&#39033;&#30446;&#36164;&#37329;&#31649;&#29702;/&#31532;&#19968;&#25209;/&#19979;&#21457;&#25991;&#20214;/&#21335;&#24029;&#20065;&#25391;&#21457;&#12308;2021&#12309;40&#21495;-&#21335;&#24029;&#21306;2022&#24180;&#36130;&#25919;&#34900;&#25509;&#25512;&#36827;&#20065;&#26449;&#25391;&#20852;&#34917;&#21161;&#36164;&#37329;&#39033;&#30446;&#35745;&#21010;&#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guest/Desktop/2023&#24180;&#21457;&#25991;/&#20449;&#24687;&#20844;&#24320;/C:/2022/&#39033;&#30446;&#36164;&#37329;&#31649;&#29702;/&#31532;&#19968;&#25209;/&#19979;&#21457;&#25991;&#20214;/&#21335;&#24029;&#20065;&#25391;&#21457;&#12308;2021&#12309;40&#21495;-&#21335;&#24029;&#21306;2022&#24180;&#36130;&#25919;&#34900;&#25509;&#25512;&#36827;&#20065;&#26449;&#25391;&#20852;&#34917;&#21161;&#36164;&#37329;&#39033;&#30446;&#35745;&#21010;&#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guest/Desktop/2023&#24180;&#21457;&#25991;/&#20449;&#24687;&#20844;&#24320;/D:/2022/&#39033;&#30446;&#36164;&#37329;&#31649;&#29702;/&#31532;&#19968;&#25209;/&#19979;&#21457;&#25991;&#20214;/&#21335;&#24029;&#20065;&#25391;&#21457;&#12308;2021&#12309;40&#21495;-&#21335;&#24029;&#21306;2022&#24180;&#36130;&#25919;&#34900;&#25509;&#25512;&#36827;&#20065;&#26449;&#25391;&#20852;&#34917;&#21161;&#36164;&#37329;&#39033;&#30446;&#35745;&#21010;&#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guest/Desktop/2023&#24180;&#21457;&#25991;/&#20449;&#24687;&#20844;&#24320;/F:/2022/&#39033;&#30446;&#36164;&#37329;&#31649;&#29702;/&#31532;&#19968;&#25209;/&#19979;&#21457;&#25991;&#20214;/&#21335;&#24029;&#20065;&#25391;&#21457;&#12308;2021&#12309;40&#21495;-&#21335;&#24029;&#21306;2022&#24180;&#36130;&#25919;&#34900;&#25509;&#25512;&#36827;&#20065;&#26449;&#25391;&#20852;&#34917;&#21161;&#36164;&#37329;&#39033;&#30446;&#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  区（县）2021年衔接资金项目总表"/>
      <sheetName val="中央资金项目比对"/>
      <sheetName val="市级资金项目对比"/>
      <sheetName val="表5-3  区（县）2019年财政专项扶贫资金结转结余明细表"/>
    </sheetNames>
    <sheetDataSet>
      <sheetData sheetId="0">
        <row r="4">
          <cell r="B4" t="str">
            <v>项目名称</v>
          </cell>
          <cell r="C4" t="str">
            <v>项目类型（按项目信息系统里面填写）</v>
          </cell>
          <cell r="D4" t="str">
            <v>项目子类型（按项目信息系统里面填写）</v>
          </cell>
          <cell r="E4" t="str">
            <v>项目归属（按项目信息系统里面填写）</v>
          </cell>
          <cell r="F4" t="str">
            <v>项目编号</v>
          </cell>
          <cell r="G4" t="str">
            <v>主要建设内容</v>
          </cell>
          <cell r="H4" t="str">
            <v>是否贫困村提升工程</v>
          </cell>
        </row>
        <row r="8">
          <cell r="B8" t="str">
            <v>南川区2021年度易地扶贫搬迁贴息资金</v>
          </cell>
          <cell r="C8" t="str">
            <v>金融扶贫</v>
          </cell>
          <cell r="D8" t="str">
            <v>其他</v>
          </cell>
          <cell r="E8" t="str">
            <v>巩固提升类项目</v>
          </cell>
          <cell r="F8" t="str">
            <v>5100000977862967</v>
          </cell>
          <cell r="G8" t="str">
            <v>用于易地扶贫搬迁贴息相关工作。贷款年利率3%-4%。</v>
          </cell>
          <cell r="H8" t="str">
            <v>是</v>
          </cell>
        </row>
        <row r="9">
          <cell r="B9" t="str">
            <v>南川区2021年度扶贫小额贷款贴息</v>
          </cell>
          <cell r="C9" t="str">
            <v>金融扶贫</v>
          </cell>
          <cell r="D9" t="str">
            <v>扶贫小额贷款贴息</v>
          </cell>
          <cell r="E9" t="str">
            <v>巩固提升类项目</v>
          </cell>
          <cell r="F9" t="str">
            <v>5100000977942542</v>
          </cell>
          <cell r="G9" t="str">
            <v>脱贫户小额贷款贴息补助资金按照银行同期贷款基准利率按年贴息，涉及脱贫人口2200人。</v>
          </cell>
          <cell r="H9" t="str">
            <v>是</v>
          </cell>
        </row>
        <row r="10">
          <cell r="B10" t="str">
            <v>脱贫户购买合作医疗保险补贴</v>
          </cell>
          <cell r="C10" t="str">
            <v>健康扶贫</v>
          </cell>
          <cell r="D10" t="str">
            <v>参加城乡居民基本医疗保险</v>
          </cell>
          <cell r="E10" t="str">
            <v>解决"两不愁三保障"项目</v>
          </cell>
          <cell r="F10" t="str">
            <v>5100000983496313</v>
          </cell>
          <cell r="G10" t="str">
            <v>用于建卡脱贫人口购买合作医疗保险补贴</v>
          </cell>
          <cell r="H10" t="str">
            <v>是</v>
          </cell>
        </row>
        <row r="11">
          <cell r="B11" t="str">
            <v>南川区建卡脱贫户2021年度精准脱贫保</v>
          </cell>
          <cell r="C11" t="str">
            <v>健康扶贫</v>
          </cell>
          <cell r="D11" t="str">
            <v>参加其他补充医疗保险</v>
          </cell>
          <cell r="E11" t="str">
            <v>解决"两不愁三保障"项目</v>
          </cell>
          <cell r="F11" t="str">
            <v>5100000977942394</v>
          </cell>
          <cell r="G11" t="str">
            <v>为全区建卡脱贫户39448人购买精准脱贫保，补助标准为130元/人•年。</v>
          </cell>
          <cell r="H11" t="str">
            <v>是</v>
          </cell>
        </row>
        <row r="12">
          <cell r="B12" t="str">
            <v>南川区2021年度项目管理费</v>
          </cell>
          <cell r="C12" t="str">
            <v>项目管理费</v>
          </cell>
          <cell r="D12" t="str">
            <v>项目管理费</v>
          </cell>
          <cell r="E12" t="str">
            <v>巩固提升类项目</v>
          </cell>
          <cell r="F12" t="str">
            <v>5100000977943216</v>
          </cell>
          <cell r="G12" t="str">
            <v>按照不超过1%的比例从衔接资金中统筹安排项目管理费，由县级使用。项目管理费主要用于项目前期设计、评审、招标、监理以及验收等与项目管理相关的支出</v>
          </cell>
          <cell r="H12" t="str">
            <v>是</v>
          </cell>
        </row>
        <row r="13">
          <cell r="B13" t="str">
            <v>南川区合溪镇道路灾后重建项目</v>
          </cell>
          <cell r="C13" t="str">
            <v>村基础设施</v>
          </cell>
          <cell r="D13" t="str">
            <v>其他</v>
          </cell>
          <cell r="E13" t="str">
            <v>巩固提升类项目</v>
          </cell>
          <cell r="F13" t="str">
            <v>5100000994479905</v>
          </cell>
          <cell r="G13" t="str">
            <v>用于村社道路灾后重建，修复水毁公路（组织机械清理，修建堡坎）。</v>
          </cell>
          <cell r="H13" t="str">
            <v>是</v>
          </cell>
        </row>
        <row r="14">
          <cell r="B14" t="str">
            <v>南川区南城街道双河场村人畜饮水建设项目</v>
          </cell>
          <cell r="C14" t="str">
            <v>村基础设施</v>
          </cell>
          <cell r="D14" t="str">
            <v>小型农田水利设施</v>
          </cell>
          <cell r="E14" t="str">
            <v>巩固提升类项目</v>
          </cell>
          <cell r="F14" t="str">
            <v>5100000994479906</v>
          </cell>
          <cell r="G14" t="str">
            <v>一、安装茶沙人畜饮水管道Φ90管子8000米， 每米投入65元，8公里需投入资金52万元；Φ50管子8000米，每米投入15元，需资金12万元，Φ32管7000米，每米投入资金8元，需投入资金5.6万元，Φ25管5000米，每米投入资金5元，需投入资金2.5万元，Φ20管5000米，每米投入资金4元，需资金2万元，购买水表400个，每个50元，需资金2万元，需投入资金76.1万元。二、在双河场村4、5组修建200立方米4口，每口需投入资金15万元，共需投入资金60万元，8组修建100立方米2口，每口需投入8万元，需投入资金16万元，2、6、7组修建50立方米4口，每口需投入资金4万元，共需投入资金16万元，需投入资金92万元。共计投入168.1万元。</v>
          </cell>
          <cell r="H14" t="str">
            <v>是</v>
          </cell>
        </row>
        <row r="15">
          <cell r="B15" t="str">
            <v>南川区黎香湖镇村社道路灾毁修复项目</v>
          </cell>
          <cell r="C15" t="str">
            <v>村基础设施</v>
          </cell>
          <cell r="D15" t="str">
            <v>其他</v>
          </cell>
          <cell r="E15" t="str">
            <v>巩固提升类项目</v>
          </cell>
          <cell r="F15" t="str">
            <v>5100000978304154</v>
          </cell>
          <cell r="G15" t="str">
            <v>用于村社道路灾后重建。</v>
          </cell>
          <cell r="H15" t="str">
            <v>是</v>
          </cell>
        </row>
        <row r="16">
          <cell r="B16" t="str">
            <v>南川区黎香湖镇北湖村果园基地项目（二期）</v>
          </cell>
          <cell r="C16" t="str">
            <v>产业项目</v>
          </cell>
          <cell r="D16" t="str">
            <v>其他</v>
          </cell>
          <cell r="E16" t="str">
            <v>巩固提升类项目</v>
          </cell>
          <cell r="F16" t="str">
            <v>5100000978301387</v>
          </cell>
          <cell r="G16" t="str">
            <v>1.葡萄避雨设施，（铝包钢丝20万米，避雨膜6000米及配套设施）2.公共卫生间一座（面积25平方米，包括设施及装饰）3.硬化停车场（面积300平方米，大约20个停车位）4.观光亭4座（5米X5米四角亭）5.植保机无人机一台 6.修建安全栏（长150米，高1.8米），农场大门（自动，长4.2米，高2米）7.观光台2座 8.搭建500平方米百香果观光架</v>
          </cell>
          <cell r="H16" t="str">
            <v>是</v>
          </cell>
        </row>
        <row r="17">
          <cell r="B17" t="str">
            <v>南川区黎香湖镇尾库老公社大坝建设</v>
          </cell>
          <cell r="C17" t="str">
            <v>村基础设施</v>
          </cell>
          <cell r="D17" t="str">
            <v>其他</v>
          </cell>
          <cell r="E17" t="str">
            <v>巩固提升类项目</v>
          </cell>
          <cell r="F17" t="str">
            <v>5100000978303595</v>
          </cell>
          <cell r="G17" t="str">
            <v>维修整治黎香湖尾库老公社大坝一座。</v>
          </cell>
          <cell r="H17" t="str">
            <v>是</v>
          </cell>
        </row>
        <row r="18">
          <cell r="B18" t="str">
            <v>南川区黎香湖镇南湖村4组基础设施项目</v>
          </cell>
          <cell r="C18" t="str">
            <v>产业项目</v>
          </cell>
          <cell r="D18" t="str">
            <v>其他</v>
          </cell>
          <cell r="E18" t="str">
            <v>巩固提升类项目</v>
          </cell>
          <cell r="F18" t="str">
            <v>5100000978302397</v>
          </cell>
          <cell r="G18" t="str">
            <v>修建鱼塘3口，约5000平方米。修建便民路400米，宽1.5米。安装防护网300米，修建人饮水池一口，200立方米，安装PE75水管400米。</v>
          </cell>
          <cell r="H18" t="str">
            <v>是</v>
          </cell>
        </row>
        <row r="19">
          <cell r="B19" t="str">
            <v>南川区黎香湖镇北湖村5组基础设施项目</v>
          </cell>
          <cell r="C19" t="str">
            <v>产业项目</v>
          </cell>
          <cell r="D19" t="str">
            <v>其他</v>
          </cell>
          <cell r="E19" t="str">
            <v>巩固提升类项目</v>
          </cell>
          <cell r="F19" t="str">
            <v>5100000978303064</v>
          </cell>
          <cell r="G19" t="str">
            <v>开挖一条宽6.5米，长400米的产业路，修建鱼塘1口，约5亩。修建便民路200米，宽1.2米。修建管理用房一间34平方米。</v>
          </cell>
          <cell r="H19" t="str">
            <v>是</v>
          </cell>
        </row>
        <row r="20">
          <cell r="B20" t="str">
            <v>南川区大观镇云雾村社道路改造</v>
          </cell>
          <cell r="C20" t="str">
            <v>村基础设施</v>
          </cell>
          <cell r="D20" t="str">
            <v>通村、组硬化路及护栏</v>
          </cell>
          <cell r="E20" t="str">
            <v>巩固提升类项目</v>
          </cell>
          <cell r="F20" t="str">
            <v>5100000977939819</v>
          </cell>
          <cell r="G20" t="str">
            <v>开挖云雾村4社、9社狮子湾至双河口路基，路基长1.83公里，宽5.5米，含排水沟0.6米。</v>
          </cell>
          <cell r="H20" t="str">
            <v>否</v>
          </cell>
        </row>
        <row r="21">
          <cell r="B21" t="str">
            <v>南川区西城街道永合居委社道公路建设项目</v>
          </cell>
          <cell r="C21" t="str">
            <v>村基础设施</v>
          </cell>
          <cell r="D21" t="str">
            <v>通村、组硬化路及护栏</v>
          </cell>
          <cell r="E21" t="str">
            <v>巩固提升类项目</v>
          </cell>
          <cell r="F21" t="str">
            <v>5100000978087245</v>
          </cell>
          <cell r="G21" t="str">
            <v>按标二标准（宽4.5米），对4组（沙湾-大窝铺，1.759公里），5组（大窝铺-小窝铺，0.88公里），共计2.639公里入户道路，进行硬化，Ｃ25混凝土路面，厚0.2米。                    按标四标准（宽3.5米），对5组（新田湾--岩扁0.288公里，大岚垭--青龙背0.318公里）共计0.606公里入户道路进行硬化，Ｃ25混凝土路面，厚0.2米。</v>
          </cell>
          <cell r="H21" t="str">
            <v>否</v>
          </cell>
        </row>
        <row r="22">
          <cell r="B22" t="str">
            <v>南川区西城街道永合居委花椒基地基础设施建设项目</v>
          </cell>
          <cell r="C22" t="str">
            <v>产业项目</v>
          </cell>
          <cell r="D22" t="str">
            <v>其他</v>
          </cell>
          <cell r="E22" t="str">
            <v>巩固提升类项目</v>
          </cell>
          <cell r="F22" t="str">
            <v>5100000994476352</v>
          </cell>
          <cell r="G22" t="str">
            <v>1、新建300立方主蓄水池1口（长15米、宽10米、深2米）、50立方的灌溉池2口（长5米、宽5米、深2米）；2、铺设灌溉管道：计划安装PC32管3500米、PC25管6000米</v>
          </cell>
          <cell r="H22" t="str">
            <v>否</v>
          </cell>
        </row>
        <row r="23">
          <cell r="B23" t="str">
            <v>南川区石墙镇2021巾帼“渝大嫂”种养殖示范基地+农村电商成果巩固及提升项目</v>
          </cell>
          <cell r="C23" t="str">
            <v>产业项目</v>
          </cell>
          <cell r="D23" t="str">
            <v>种植养殖加工服务</v>
          </cell>
          <cell r="E23" t="str">
            <v>巩固提升类项目</v>
          </cell>
          <cell r="F23" t="str">
            <v>5100000977973472</v>
          </cell>
          <cell r="G23" t="str">
            <v>1.整治修复受灾垮塌生产蓄水池一口，2.分批购买土鸡苗2万只，3.购买饲料25吨，每吨3450元，4.建设土鸡、笋竹文化墙，注册商标及制作包装盒。</v>
          </cell>
          <cell r="H23" t="str">
            <v>是</v>
          </cell>
        </row>
        <row r="24">
          <cell r="B24" t="str">
            <v>南川区鸣玉镇2021年度社道公路建设</v>
          </cell>
          <cell r="C24" t="str">
            <v>村基础设施</v>
          </cell>
          <cell r="D24" t="str">
            <v>通村、组硬化路及护栏</v>
          </cell>
          <cell r="E24" t="str">
            <v>巩固提升类项目</v>
          </cell>
          <cell r="F24" t="str">
            <v>5100000976683164</v>
          </cell>
          <cell r="G24" t="str">
            <v>四中村2社沙湾至张家湾四好农村路改扩建工程，农村4.5米四好路硬化1.24km，0.2米厚，C25砼。</v>
          </cell>
          <cell r="H24" t="str">
            <v>否</v>
          </cell>
        </row>
        <row r="25">
          <cell r="B25" t="str">
            <v>南川区大有镇指拇村2021年停车场建设</v>
          </cell>
          <cell r="C25" t="str">
            <v>村基础设施</v>
          </cell>
          <cell r="D25" t="str">
            <v>其他</v>
          </cell>
          <cell r="E25" t="str">
            <v>巩固提升类项目</v>
          </cell>
          <cell r="F25" t="str">
            <v>5100000977970051</v>
          </cell>
          <cell r="G25" t="str">
            <v>新建300平方米停车场。</v>
          </cell>
          <cell r="H25" t="str">
            <v>是</v>
          </cell>
        </row>
        <row r="26">
          <cell r="B26" t="str">
            <v>南川区大有镇2021年易地扶贫搬迁后续配套设施建设</v>
          </cell>
          <cell r="C26" t="str">
            <v>村基础设施</v>
          </cell>
          <cell r="D26" t="str">
            <v>其他</v>
          </cell>
          <cell r="E26" t="str">
            <v>巩固提升类项目</v>
          </cell>
          <cell r="F26" t="str">
            <v>5100000977971124</v>
          </cell>
          <cell r="G26" t="str">
            <v>大一居委下烧坪安置点新修排水沟22米，安装排污管50米；指拇村回龙坝安置点铺设透水砖52平方米；指拇村香树堡安置点硬化3.5米宽、20cm厚道路35米；指拇村营地安置点硬化3.5米宽、20cm厚道路119.6米，大一居委2社张顶新硬化3.5米宽、20cm厚入户道路42米,10cm厚地坝100平方米；水源村5社谢永良硬化10cn厚地坝205平方米，堡坎106立方米；大保村2社田方才硬化厚10cm地坝44平方米，4社黄后云硬化3.5米宽、厚20cm入户路31米，彭应阔硬化厚10cm地坝149平方米，5社邓孝亿硬化厚10cm地坝104平方米，彭支昌硬化厚10cm地坝138平方米、浆砌堡坎14立方米，7社李广怀浆砌堡坎17立方米，赵继军硬化厚10cm地坝151平方米、浆砌堡坎19立方米，杨秀碧硬化厚10cm地坝29平方米，赵仕雄硬化3.5米宽、厚20cm入户路19米。</v>
          </cell>
          <cell r="H26" t="str">
            <v>是</v>
          </cell>
        </row>
        <row r="27">
          <cell r="B27" t="str">
            <v>南川区大有镇指拇村2021年社道公路建设</v>
          </cell>
          <cell r="C27" t="str">
            <v>村基础设施</v>
          </cell>
          <cell r="D27" t="str">
            <v>其他</v>
          </cell>
          <cell r="E27" t="str">
            <v>巩固提升类项目</v>
          </cell>
          <cell r="F27" t="str">
            <v>5100000977971968</v>
          </cell>
          <cell r="G27" t="str">
            <v>硬化3m宽、15cm厚社道公路1.95公里。</v>
          </cell>
          <cell r="H27" t="str">
            <v>是</v>
          </cell>
        </row>
        <row r="28">
          <cell r="B28" t="str">
            <v>南川区大有镇大保村2021年社道公路建设</v>
          </cell>
          <cell r="C28" t="str">
            <v>村基础设施</v>
          </cell>
          <cell r="D28" t="str">
            <v>其他</v>
          </cell>
          <cell r="E28" t="str">
            <v>巩固提升类项目</v>
          </cell>
          <cell r="F28" t="str">
            <v>5100000977972536</v>
          </cell>
          <cell r="G28" t="str">
            <v>硬化社道公路3m宽、15cm厚0.214公里，3.5m宽、15cm厚0.064公里。</v>
          </cell>
          <cell r="H28" t="str">
            <v>是</v>
          </cell>
        </row>
        <row r="29">
          <cell r="B29" t="str">
            <v>南川区乾丰镇新元村高洞子公路硬化</v>
          </cell>
          <cell r="C29" t="str">
            <v>村基础设施</v>
          </cell>
          <cell r="D29" t="str">
            <v>产业路</v>
          </cell>
          <cell r="E29" t="str">
            <v>巩固提升类项目</v>
          </cell>
          <cell r="F29" t="str">
            <v>5100000994678558</v>
          </cell>
          <cell r="G29" t="str">
            <v>硬化高洞子至龙潭石干堰公路硬化2.5公里，宽4.5米，厚0.2米</v>
          </cell>
          <cell r="H29" t="str">
            <v>是</v>
          </cell>
        </row>
        <row r="30">
          <cell r="B30" t="str">
            <v>南川区乾丰茶业巩固扶贫成果品牌提档升级建设项目</v>
          </cell>
          <cell r="C30" t="str">
            <v>产业项目</v>
          </cell>
          <cell r="D30" t="str">
            <v>种植养殖加工服务</v>
          </cell>
          <cell r="E30" t="str">
            <v>巩固提升类项目</v>
          </cell>
          <cell r="F30" t="str">
            <v>5100000977991237</v>
          </cell>
          <cell r="G30" t="str">
            <v>1、礼盒1000套，投资90000元；2、普通包装盒（袋）10000套（袋），350000元。</v>
          </cell>
          <cell r="H30" t="str">
            <v>是</v>
          </cell>
        </row>
        <row r="31">
          <cell r="B31" t="str">
            <v>南川区石溪镇五星村1社公路（社级）扩宽硬化</v>
          </cell>
          <cell r="C31" t="str">
            <v>村基础设施</v>
          </cell>
          <cell r="D31" t="str">
            <v>通村、组硬化路及护栏</v>
          </cell>
          <cell r="E31" t="str">
            <v>巩固提升类项目</v>
          </cell>
          <cell r="F31" t="str">
            <v>5100000978114285</v>
          </cell>
          <cell r="G31" t="str">
            <v>硬化和尚岚垭至石堡丘水库0.5公里，宽4.5米。</v>
          </cell>
          <cell r="H31" t="str">
            <v>是</v>
          </cell>
        </row>
        <row r="32">
          <cell r="B32" t="str">
            <v>南川区石溪镇石庄村5社瓦厂堡公路（社级）扩宽硬化</v>
          </cell>
          <cell r="C32" t="str">
            <v>村基础设施</v>
          </cell>
          <cell r="D32" t="str">
            <v>通村、组硬化路及护栏</v>
          </cell>
          <cell r="E32" t="str">
            <v>巩固提升类项目</v>
          </cell>
          <cell r="F32" t="str">
            <v>5100000978115267</v>
          </cell>
          <cell r="G32" t="str">
            <v>硬化瓦厂堡至关山长0.8公里，宽4.5米；关山至孙田榜长0.15公里，宽3.5米；沙滩至上核桃坪长0.1公里，宽3.5米。</v>
          </cell>
          <cell r="H32" t="str">
            <v>否</v>
          </cell>
        </row>
        <row r="33">
          <cell r="B33" t="str">
            <v>南川区白沙镇顺竹村社道路建设</v>
          </cell>
          <cell r="C33" t="str">
            <v>村基础设施</v>
          </cell>
          <cell r="D33" t="str">
            <v>通村、组硬化路及护栏</v>
          </cell>
          <cell r="E33" t="str">
            <v>巩固提升类项目</v>
          </cell>
          <cell r="F33" t="str">
            <v>5100000977936344</v>
          </cell>
          <cell r="G33" t="str">
            <v>水泥混凝土路面宽度3.5米，厚度20㎝，强度25Mpa，长4.16公里：分别是（一）顺竹村1社半山公路至张家榜0.18公里；（二）顺竹村3社水轮泵至小茶湾0.25公里；（三）顺竹村4社柏树林湾至白房子0.3公里，顺竹村4社白房子至鸡公咀0.3公里；（四）顺竹村5社草坝屋基至河咀1.3公里；（五）顺竹村6社灯草湾至堰塘0.09公里，顺竹村6社之字坡至榜上0.2公里，顺竹村6社殷家垭口至岩头窖0.4公里；（六）顺竹村7社下坝至老房子0.7公里，顺竹村7社保管室至漆树坎0.19公里，顺竹村7社保管室至新龙榜0.08公里，顺竹村7社光烧湾至冉家湾0.17公里。</v>
          </cell>
          <cell r="H33" t="str">
            <v>是</v>
          </cell>
        </row>
        <row r="34">
          <cell r="B34" t="str">
            <v>南川区白沙镇黄阳村社道路建设</v>
          </cell>
          <cell r="C34" t="str">
            <v>村基础设施</v>
          </cell>
          <cell r="D34" t="str">
            <v>通村、组硬化路及护栏</v>
          </cell>
          <cell r="E34" t="str">
            <v>巩固提升类项目</v>
          </cell>
          <cell r="F34" t="str">
            <v>5100000978065714</v>
          </cell>
          <cell r="G34" t="str">
            <v>水泥混凝土路面宽度3.5米，厚度20㎝，强度25Mpa，长2.71公里：（一）黄阳村1社岚垭至大沙丘0.3公里，黄阳村1社地坝丘至莫家湾0.7公里，黄阳村1社金观寺至庙上0.25公里；（二）黄阳村2社半山公路至垭口0.06公里;（三）黄阳村4社洪升基至撕梨坡0.3公里,黄阳村4社垭口至下湾0.4公里，黄阳村4社赵正全岚垭至尹家岩0.7公里。</v>
          </cell>
          <cell r="H34" t="str">
            <v>是</v>
          </cell>
        </row>
        <row r="35">
          <cell r="B35" t="str">
            <v>南川区庆元镇飞龙村产业路</v>
          </cell>
          <cell r="C35" t="str">
            <v>村基础设施</v>
          </cell>
          <cell r="D35" t="str">
            <v>产业路</v>
          </cell>
          <cell r="E35" t="str">
            <v>巩固提升类项目</v>
          </cell>
          <cell r="F35" t="str">
            <v>5100000977939208</v>
          </cell>
          <cell r="G35" t="str">
            <v>扩宽整治飞龙村与汇龙村连接道路3公里，宽3.5米</v>
          </cell>
          <cell r="H35" t="str">
            <v>是</v>
          </cell>
        </row>
        <row r="36">
          <cell r="B36" t="str">
            <v>南川区庆元镇飞龙村长迁岩--大桥土连接路</v>
          </cell>
          <cell r="C36" t="str">
            <v>村基础设施</v>
          </cell>
          <cell r="D36" t="str">
            <v>通村、组硬化路及护栏</v>
          </cell>
          <cell r="E36" t="str">
            <v>巩固提升类项目</v>
          </cell>
          <cell r="F36" t="str">
            <v>5100000977939886</v>
          </cell>
          <cell r="G36" t="str">
            <v>新开挖长迁岩--大桥土村连接道，共计长2公里，宽5米。</v>
          </cell>
          <cell r="H36" t="str">
            <v>是</v>
          </cell>
        </row>
        <row r="37">
          <cell r="B37" t="str">
            <v>南川区头渡镇初加工烘房提档升级项目</v>
          </cell>
          <cell r="C37" t="str">
            <v>产业项目</v>
          </cell>
          <cell r="D37" t="str">
            <v>种植养殖加工服务</v>
          </cell>
          <cell r="E37" t="str">
            <v>巩固提升类项目</v>
          </cell>
          <cell r="F37" t="str">
            <v>5100000994986966</v>
          </cell>
          <cell r="G37" t="str">
            <v>中药材初加工厂房300平方米提档升级。</v>
          </cell>
          <cell r="H37" t="str">
            <v>是</v>
          </cell>
        </row>
        <row r="38">
          <cell r="B38" t="str">
            <v>南川区头渡镇中药材消费扶贫展示中心建设项目</v>
          </cell>
          <cell r="C38" t="str">
            <v>产业项目</v>
          </cell>
          <cell r="D38" t="str">
            <v>种植养殖加工服务</v>
          </cell>
          <cell r="E38" t="str">
            <v>巩固提升类项目</v>
          </cell>
          <cell r="F38" t="str">
            <v>5100000994987544</v>
          </cell>
          <cell r="G38" t="str">
            <v>新建300平方米中药材消费扶贫展示中心室内实施及设备建设。</v>
          </cell>
          <cell r="H38" t="str">
            <v>是</v>
          </cell>
        </row>
        <row r="39">
          <cell r="B39" t="str">
            <v>南川区头渡镇玉台村中药材玄参换种项目</v>
          </cell>
          <cell r="C39" t="str">
            <v>产业项目</v>
          </cell>
          <cell r="D39" t="str">
            <v>种植养殖加工服务</v>
          </cell>
          <cell r="E39" t="str">
            <v>巩固提升类项目</v>
          </cell>
          <cell r="F39" t="str">
            <v>5100000978347345</v>
          </cell>
          <cell r="G39" t="str">
            <v>改良玄参品种面积500亩。</v>
          </cell>
          <cell r="H39" t="str">
            <v>是</v>
          </cell>
        </row>
        <row r="40">
          <cell r="B40" t="str">
            <v>南川区头渡镇玉台村社道公路建设</v>
          </cell>
          <cell r="C40" t="str">
            <v>村基础设施</v>
          </cell>
          <cell r="D40" t="str">
            <v>产业路</v>
          </cell>
          <cell r="E40" t="str">
            <v>巩固提升类项目</v>
          </cell>
          <cell r="F40" t="str">
            <v>5100000978329452</v>
          </cell>
          <cell r="G40" t="str">
            <v>维修整治玉台村8社村道公路0.6公里，宽4.5米。</v>
          </cell>
          <cell r="H40" t="str">
            <v>是</v>
          </cell>
        </row>
        <row r="41">
          <cell r="B41" t="str">
            <v>南川区头渡镇方竹村社道公路建设</v>
          </cell>
          <cell r="C41" t="str">
            <v>村基础设施</v>
          </cell>
          <cell r="D41" t="str">
            <v>产业路</v>
          </cell>
          <cell r="E41" t="str">
            <v>巩固提升类项目</v>
          </cell>
          <cell r="F41" t="str">
            <v>5100000978337869</v>
          </cell>
          <cell r="G41" t="str">
            <v>维修整治方竹村4社社道公路0.8公里，修建堡坎615立方米，安装涵管3处，新建涵洞2处。</v>
          </cell>
          <cell r="H41" t="str">
            <v>是</v>
          </cell>
        </row>
        <row r="42">
          <cell r="B42" t="str">
            <v>南川区头渡镇社道公路建设</v>
          </cell>
          <cell r="C42" t="str">
            <v>村基础设施</v>
          </cell>
          <cell r="D42" t="str">
            <v>产业路</v>
          </cell>
          <cell r="E42" t="str">
            <v>巩固提升类项目</v>
          </cell>
          <cell r="F42" t="str">
            <v>5100000978340251</v>
          </cell>
          <cell r="G42" t="str">
            <v>维修整治柏枝村社道公路2.5公里，机械清理，修建堡坎。</v>
          </cell>
          <cell r="H42" t="str">
            <v>是</v>
          </cell>
        </row>
        <row r="43">
          <cell r="B43" t="str">
            <v>南川区峰岩乡正阳村梯子岩至正阳渡四好农村路建设</v>
          </cell>
          <cell r="C43" t="str">
            <v>村基础设施</v>
          </cell>
          <cell r="D43" t="str">
            <v>通村、组硬化路及护栏</v>
          </cell>
          <cell r="E43" t="str">
            <v>巩固提升类项目</v>
          </cell>
          <cell r="F43" t="str">
            <v>5100000994820371</v>
          </cell>
          <cell r="G43" t="str">
            <v>建设梯子岩至正阳渡、小河至烟土湾“四好农村路”，长3.4公里，宽4.5米。</v>
          </cell>
          <cell r="H43" t="str">
            <v>是</v>
          </cell>
        </row>
        <row r="44">
          <cell r="B44" t="str">
            <v>南川区河图镇河园、冒水社道公路硬化</v>
          </cell>
          <cell r="C44" t="str">
            <v>村基础设施</v>
          </cell>
          <cell r="D44" t="str">
            <v>通村、组硬化路及护栏</v>
          </cell>
          <cell r="E44" t="str">
            <v>巩固提升类项目</v>
          </cell>
          <cell r="F44" t="str">
            <v>5100000978104188</v>
          </cell>
          <cell r="G44" t="str">
            <v>1、硬化河图镇社道公路3.954公里，宽3.5米（具体包括河园社区：1社河图老医院—大桥湾0.201公里、3社河福路口—梅家港0.331公里、4社鸣大路—黄泥榜0.224、5社鸣大路—李平方家0.535公里、6社河图小学—半边湾—高坎子0.778公里、7社流榜—龙塔生—向阳榜0.371公里、8社石溪高房—柏树沟0.369公里、9社鸣大路—石坝0.628公里；   2、冒水村6社小南垭—大扁头0.517公里。</v>
          </cell>
          <cell r="H44" t="str">
            <v>否</v>
          </cell>
        </row>
        <row r="45">
          <cell r="B45" t="str">
            <v>南川区河图镇长坪村1.2社公路硬化</v>
          </cell>
          <cell r="C45" t="str">
            <v>村基础设施</v>
          </cell>
          <cell r="D45" t="str">
            <v>通村、组硬化路及护栏</v>
          </cell>
          <cell r="E45" t="str">
            <v>巩固提升类项目</v>
          </cell>
          <cell r="F45" t="str">
            <v>5100000978105161</v>
          </cell>
          <cell r="G45" t="str">
            <v>硬化长坪村2社小岚垭至1社瓦厂公路2.318公里，宽4.5米。</v>
          </cell>
          <cell r="H45" t="str">
            <v>是</v>
          </cell>
        </row>
        <row r="46">
          <cell r="B46" t="str">
            <v>南川区河图镇河园3社社道公路扩宽改建</v>
          </cell>
          <cell r="C46" t="str">
            <v>村基础设施</v>
          </cell>
          <cell r="D46" t="str">
            <v>通村、组硬化路及护栏</v>
          </cell>
          <cell r="E46" t="str">
            <v>巩固提升类项目</v>
          </cell>
          <cell r="F46" t="str">
            <v>5100000978105402</v>
          </cell>
          <cell r="G46" t="str">
            <v>扩宽改建河园3社河福路口—新房子—窝子山社道公路0.881公里，具体建设任务为修筑堡坎290方。</v>
          </cell>
          <cell r="H46" t="str">
            <v>否</v>
          </cell>
        </row>
        <row r="47">
          <cell r="B47" t="str">
            <v>南川区河图镇社道公路建设</v>
          </cell>
          <cell r="C47" t="str">
            <v>村基础设施</v>
          </cell>
          <cell r="D47" t="str">
            <v>通村、组硬化路及护栏</v>
          </cell>
          <cell r="E47" t="str">
            <v>巩固提升类项目</v>
          </cell>
          <cell r="F47" t="str">
            <v>5100000978102245</v>
          </cell>
          <cell r="G47" t="str">
            <v>长坪村茶叶基地与石溪镇盐井村茶旅融合通畅工程，新开挖冒水4社至河园7社连接路1.8公里，6.5米宽，含路基开挖、回填、挡墙修筑等。</v>
          </cell>
          <cell r="H47" t="str">
            <v>是</v>
          </cell>
        </row>
        <row r="48">
          <cell r="B48" t="str">
            <v>南川区山王坪镇庙坝村庙坝安置点周边道路整治项目</v>
          </cell>
          <cell r="C48" t="str">
            <v>村基础设施</v>
          </cell>
          <cell r="D48" t="str">
            <v>其他</v>
          </cell>
          <cell r="E48" t="str">
            <v>巩固提升类项目</v>
          </cell>
          <cell r="F48" t="str">
            <v>5100000994391022</v>
          </cell>
          <cell r="G48" t="str">
            <v>对庙坝村村口至村委会桥处、公厕桥处至夏明理桥处至李龙伟屋后分岔路口的道路实施整治，铺设沥青6500平方米；对庙坝村一社已铺设沥青路面的道路绘制交通标线等。</v>
          </cell>
          <cell r="H48" t="str">
            <v>是</v>
          </cell>
        </row>
        <row r="49">
          <cell r="B49" t="str">
            <v>南川区山王坪镇庙坝村水毁公路修复项目</v>
          </cell>
          <cell r="C49" t="str">
            <v>村基础设施</v>
          </cell>
          <cell r="D49" t="str">
            <v>其他</v>
          </cell>
          <cell r="E49" t="str">
            <v>巩固提升类项目</v>
          </cell>
          <cell r="F49" t="str">
            <v>5100000994541464</v>
          </cell>
          <cell r="G49" t="str">
            <v>修复2019年至2020年山王坪镇庙坝村独树子至烂坝场公路2处堡坎860立方米，修复庙坝至三元公路堡坎11处590立方米，共计1410立方米，清理塌方路面弃土石1650立方米。</v>
          </cell>
          <cell r="H49" t="str">
            <v>是</v>
          </cell>
        </row>
        <row r="50">
          <cell r="B50" t="str">
            <v>南川区山王坪镇龙泉村入户路硬化项目</v>
          </cell>
          <cell r="C50" t="str">
            <v>村基础设施</v>
          </cell>
          <cell r="D50" t="str">
            <v>通村、组硬化路及护栏</v>
          </cell>
          <cell r="E50" t="str">
            <v>巩固提升类项目</v>
          </cell>
          <cell r="F50" t="str">
            <v>5100000978214203</v>
          </cell>
          <cell r="G50" t="str">
            <v>硬化龙泉村6社三石丘至8社雷打石河沟长680米，宽3.5米，厚0.2的入户路。</v>
          </cell>
          <cell r="H50" t="str">
            <v>否</v>
          </cell>
        </row>
        <row r="51">
          <cell r="B51" t="str">
            <v>南川区山王坪镇入户路硬化项目</v>
          </cell>
          <cell r="C51" t="str">
            <v>村基础设施</v>
          </cell>
          <cell r="D51" t="str">
            <v>其他</v>
          </cell>
          <cell r="E51" t="str">
            <v>巩固提升类项目</v>
          </cell>
          <cell r="F51" t="str">
            <v>5100000978214010</v>
          </cell>
          <cell r="G51" t="str">
            <v>硬化山王坪镇龙泉、河嘴、山王坪村2.5米宽入户路5800米。</v>
          </cell>
          <cell r="H51" t="str">
            <v>是</v>
          </cell>
        </row>
        <row r="52">
          <cell r="B52" t="str">
            <v>南川区三泉居委四好农村公路建设</v>
          </cell>
          <cell r="C52" t="str">
            <v>村基础设施</v>
          </cell>
          <cell r="D52" t="str">
            <v>通村、组硬化路及护栏</v>
          </cell>
          <cell r="E52" t="str">
            <v>巩固提升类项目</v>
          </cell>
          <cell r="F52" t="str">
            <v>5100000977875953</v>
          </cell>
          <cell r="G52" t="str">
            <v>实施三泉居委1社曾家垭口至牛场坡四好农村公路硬化建设0.9公里，宽3.5米；5社小湾至李子树四好农村公路硬化建设0.667公里，宽4.5米；9社消洞沟至王家嘴四好农村公路硬化建设1.443公里，宽3.5米；10社仙女洞至石院四好农村公路硬化建设0.23公里，宽3.5米；核桃树-小茶湾四好农村公路硬化建设0.191公里，宽3.5米；芦池湾至一级站四好农村公路硬化建设0.241公里，宽3.5米；高速路桥脚至马尾溪四好农村公路硬化建设1.217公里，宽3.5米；火石煸至高速路桥脚四好农村公路硬化建设0.702公里，宽4.5米；方丘至猪场四好农村公路硬化建设0.846公里，宽4.5米。共计6.4421公里。</v>
          </cell>
          <cell r="H52" t="str">
            <v>是</v>
          </cell>
        </row>
        <row r="53">
          <cell r="B53" t="str">
            <v>南川区三泉镇白庙村四好农村公路建设</v>
          </cell>
          <cell r="C53" t="str">
            <v>村基础设施</v>
          </cell>
          <cell r="D53" t="str">
            <v>通村、组硬化路及护栏</v>
          </cell>
          <cell r="E53" t="str">
            <v>巩固提升类项目</v>
          </cell>
          <cell r="F53" t="str">
            <v>5100000977876875</v>
          </cell>
          <cell r="G53" t="str">
            <v>实施白庙村贾家林-打石头湾四好农村公路硬化建设0.587公里，宽3.5米；水井老壳-滥田湾四好农村公路硬化建设0.782公里，宽4.5米；堰塘-瓦厂沟四好农村公路硬化建设0.782公里，宽3.5米；茶园-秧地坪四好农村公路硬化建设0.39公里，宽3.5米；堰塘-柑子树四好农村公路硬化建设0.166公里，宽3.5米；沙田堡至康家山四好农村公路硬化建设1.603公里，宽3.5米。共计4.31公里。</v>
          </cell>
          <cell r="H53" t="str">
            <v>否</v>
          </cell>
        </row>
        <row r="54">
          <cell r="B54" t="str">
            <v>南川区三泉镇半河居委四好农村公路建设</v>
          </cell>
          <cell r="C54" t="str">
            <v>村基础设施</v>
          </cell>
          <cell r="D54" t="str">
            <v>通村、组硬化路及护栏</v>
          </cell>
          <cell r="E54" t="str">
            <v>巩固提升类项目</v>
          </cell>
          <cell r="F54" t="str">
            <v>5100000977876313</v>
          </cell>
          <cell r="G54" t="str">
            <v>实施半河居委3社青杠林-大园子四好农村公路硬化建设0.285公里，宽3.5米；3社弯园子-黄金田四好农村公路硬化建设0.187公里，宽3.5米；半河居委6社岗上-烽火楼四好农村公路硬化建设0.328公里，宽3.5米；6社大石坝至杜家嘴四好农村公路硬化建设0.643公里，宽3.5米。共计1.443公里。</v>
          </cell>
          <cell r="H54" t="str">
            <v>是</v>
          </cell>
        </row>
        <row r="55">
          <cell r="B55" t="str">
            <v>南川区骑龙镇柏林村4社通村公路工程</v>
          </cell>
          <cell r="C55" t="str">
            <v>村基础设施</v>
          </cell>
          <cell r="D55" t="str">
            <v>其他</v>
          </cell>
          <cell r="E55" t="str">
            <v>巩固提升类项目</v>
          </cell>
          <cell r="F55" t="str">
            <v>5100000994393110</v>
          </cell>
          <cell r="G55" t="str">
            <v>骑龙镇柏林村4社新开挖路基450米，扩宽路基至6米，硬化C25砼通村公路2.2公里，宽5米，厚0.20米。</v>
          </cell>
          <cell r="H55" t="str">
            <v>否</v>
          </cell>
        </row>
        <row r="56">
          <cell r="B56" t="str">
            <v>南川区兴隆镇金湖村黑房子水库四好农村路建设</v>
          </cell>
          <cell r="C56" t="str">
            <v>村基础设施</v>
          </cell>
          <cell r="D56" t="str">
            <v>通村、组硬化路及护栏</v>
          </cell>
          <cell r="E56" t="str">
            <v>巩固提升类项目</v>
          </cell>
          <cell r="F56" t="str">
            <v>5100000978790376</v>
          </cell>
          <cell r="G56" t="str">
            <v>实施金湖村黑房子水库至高屋嘴道路建设长1公里，宽4.5米。</v>
          </cell>
          <cell r="H56" t="str">
            <v>否</v>
          </cell>
        </row>
        <row r="57">
          <cell r="B57" t="str">
            <v>南川区兴隆镇金湖村大草坪四好农村路建设</v>
          </cell>
          <cell r="C57" t="str">
            <v>村基础设施</v>
          </cell>
          <cell r="D57" t="str">
            <v>通村、组硬化路及护栏</v>
          </cell>
          <cell r="E57" t="str">
            <v>巩固提升类项目</v>
          </cell>
          <cell r="F57" t="str">
            <v>5100000978796206</v>
          </cell>
          <cell r="G57" t="str">
            <v>实施金湖村大草坪至四合头道路建设长1公里，宽4.5米。</v>
          </cell>
          <cell r="H57" t="str">
            <v>否</v>
          </cell>
        </row>
        <row r="58">
          <cell r="B58" t="str">
            <v>南川区兴隆镇金花村四好农村路建设</v>
          </cell>
          <cell r="C58" t="str">
            <v>村基础设施</v>
          </cell>
          <cell r="D58" t="str">
            <v>通村、组硬化路及护栏</v>
          </cell>
          <cell r="E58" t="str">
            <v>巩固提升类项目</v>
          </cell>
          <cell r="F58" t="str">
            <v>5100000978803388</v>
          </cell>
          <cell r="G58" t="str">
            <v>蓝莓大道至环山路公路改建工程，长0.86公里（其中：蓝莓大道至杉树湾0.53公里、杉树湾至环山路0.33公里从原沥青路宽3.5米扩宽成4.5米）</v>
          </cell>
          <cell r="H58" t="str">
            <v>否</v>
          </cell>
        </row>
        <row r="59">
          <cell r="B59" t="str">
            <v>南川区兴隆镇金禾村河道扩宽项目</v>
          </cell>
          <cell r="C59" t="str">
            <v>村基础设施</v>
          </cell>
          <cell r="D59" t="str">
            <v>小型农田水利设施</v>
          </cell>
          <cell r="E59" t="str">
            <v>巩固提升类项目</v>
          </cell>
          <cell r="F59" t="str">
            <v>5100000994467261</v>
          </cell>
          <cell r="G59" t="str">
            <v>改、扩建金禾村6社响水沟至8社明家大房子排洪沟1.5公里，宽1.5米。</v>
          </cell>
          <cell r="H59" t="str">
            <v>否</v>
          </cell>
        </row>
        <row r="60">
          <cell r="B60" t="str">
            <v>重庆市南川区巨昌农业开发有限公司扩建项目</v>
          </cell>
          <cell r="C60" t="str">
            <v>产业项目</v>
          </cell>
          <cell r="D60" t="str">
            <v>其他</v>
          </cell>
          <cell r="E60" t="str">
            <v>巩固提升类项目</v>
          </cell>
          <cell r="F60" t="str">
            <v>5100000994991870</v>
          </cell>
          <cell r="G60" t="str">
            <v>连续式茶叶理条机6CLXA(定制产品)2台，安装服务费</v>
          </cell>
          <cell r="H60" t="str">
            <v>否</v>
          </cell>
        </row>
        <row r="61">
          <cell r="B61" t="str">
            <v>重庆市南川区山沟沟茶叶合作社扩建项目</v>
          </cell>
          <cell r="C61" t="str">
            <v>产业项目</v>
          </cell>
          <cell r="D61" t="str">
            <v>其他</v>
          </cell>
          <cell r="E61" t="str">
            <v>巩固提升类项目</v>
          </cell>
          <cell r="F61" t="str">
            <v>5100000995019284</v>
          </cell>
          <cell r="G61" t="str">
            <v>添置茶叶杀青理条机12台、茶叶输送机3台、茶叶风选机1台、茶机配套件1套、茶叶风选机1台、茶叶烘焙机3台、茶机安装服务费</v>
          </cell>
          <cell r="H61" t="str">
            <v>否</v>
          </cell>
        </row>
        <row r="62">
          <cell r="B62" t="str">
            <v>重庆市茗满园茶叶种植专业合作社扩能项目</v>
          </cell>
          <cell r="C62" t="str">
            <v>产业项目</v>
          </cell>
          <cell r="D62" t="str">
            <v>种植养殖加工服务</v>
          </cell>
          <cell r="E62" t="str">
            <v>巩固提升类项目</v>
          </cell>
          <cell r="F62" t="str">
            <v>5100000995021173</v>
          </cell>
          <cell r="G62" t="str">
            <v>新建良种茶园5亩、新建管理房90平方米、硬化地坪100平方米、对外交流学习茶叶种植加工技术培训、购买鲜叶热风萎调槽2个、购买鲜叶摇青机2台、新建发酵室90立方米、购买双人采茶机1台。</v>
          </cell>
          <cell r="H62" t="str">
            <v>否</v>
          </cell>
        </row>
        <row r="63">
          <cell r="B63" t="str">
            <v>重庆市南川区兴又缘茶叶有限公司技改项目</v>
          </cell>
          <cell r="C63" t="str">
            <v>产业项目</v>
          </cell>
          <cell r="D63" t="str">
            <v>种植养殖加工服务</v>
          </cell>
          <cell r="E63" t="str">
            <v>巩固提升类项目</v>
          </cell>
          <cell r="F63" t="str">
            <v>5100000995022803</v>
          </cell>
          <cell r="G63" t="str">
            <v>购买振动输送机1台、购买振动筛1台、建摊青床60平方米、车间线路改选800米、购买不锈钢萎调槽17个、购买自动理条机6台、购买自动烘干机1台、购买风选机1台、购买盛茶器100个、购买自动提香机4台</v>
          </cell>
          <cell r="H63" t="str">
            <v>否</v>
          </cell>
        </row>
        <row r="64">
          <cell r="B64" t="str">
            <v>南川区兴隆镇金星社区11组生产生活出行桥项目</v>
          </cell>
          <cell r="C64" t="str">
            <v>村基础设施</v>
          </cell>
          <cell r="D64" t="str">
            <v>通村、组硬化路及护栏</v>
          </cell>
          <cell r="E64" t="str">
            <v>巩固提升类项目</v>
          </cell>
          <cell r="F64" t="str">
            <v>5100000978799205</v>
          </cell>
          <cell r="G64" t="str">
            <v>新建金星社区11组转唐湾桥长40米，宽4.5米。</v>
          </cell>
          <cell r="H64" t="str">
            <v>否</v>
          </cell>
        </row>
        <row r="65">
          <cell r="B65" t="str">
            <v>南川区中桥乡普陀村道路建设</v>
          </cell>
          <cell r="C65" t="str">
            <v>村基础设施</v>
          </cell>
          <cell r="D65" t="str">
            <v>通村、组硬化路及护栏</v>
          </cell>
          <cell r="E65" t="str">
            <v>巩固提升类项目</v>
          </cell>
          <cell r="F65" t="str">
            <v>5100000978071888</v>
          </cell>
          <cell r="G65" t="str">
            <v>硬化普陀村四好农村路4条2.2公里；其中4.5m宽的1条0.368公里，即对门至龙园作坊道路0.368km，3.5米宽的3条1.622公里，即唐正书屋后头至对门道路0.688km，榜上至白果树道路0.723km，大湾至新路道路0.211km。</v>
          </cell>
          <cell r="H65" t="str">
            <v>是</v>
          </cell>
        </row>
        <row r="66">
          <cell r="B66" t="str">
            <v>南川区中桥乡中溪村道路建设</v>
          </cell>
          <cell r="C66" t="str">
            <v>村基础设施</v>
          </cell>
          <cell r="D66" t="str">
            <v>通村、组硬化路及护栏</v>
          </cell>
          <cell r="E66" t="str">
            <v>巩固提升类项目</v>
          </cell>
          <cell r="F66" t="str">
            <v>5100000978076355</v>
          </cell>
          <cell r="G66" t="str">
            <v>硬化中溪村四好农村路9条4.347公里，宽3.5米；其中碗厂沟至竹林沟道路0.98km，砖瓦厂至张家湾道0.931km，岚垭至上桐子沟道0.545km，瓦厂至雨堂坝道路0.282km，大坪至土地垭道路0.278km，赖明义家至铧厂0.182km，大园子至金沟林湾0.269km；养猪场至山顶0.694km，杨家垭口至卓房0.186km。</v>
          </cell>
          <cell r="H66" t="str">
            <v>是</v>
          </cell>
        </row>
        <row r="67">
          <cell r="B67" t="str">
            <v>南川区木凉镇云都挂面厂设备购买项目</v>
          </cell>
          <cell r="C67" t="str">
            <v>产业项目</v>
          </cell>
          <cell r="D67" t="str">
            <v>种植养殖加工服务</v>
          </cell>
          <cell r="E67" t="str">
            <v>巩固提升类项目</v>
          </cell>
          <cell r="F67" t="str">
            <v>5100000978394489</v>
          </cell>
          <cell r="G67" t="str">
            <v>购买自动化包面机一套、自动化合粉机一套和静态熟化机一套。</v>
          </cell>
          <cell r="H67" t="str">
            <v>是</v>
          </cell>
        </row>
        <row r="68">
          <cell r="B68" t="str">
            <v>南川区木凉镇汉场坝村200亩黄茶基地后期管护建设项目</v>
          </cell>
          <cell r="C68" t="str">
            <v>产业项目</v>
          </cell>
          <cell r="D68" t="str">
            <v>种植养殖加工服务</v>
          </cell>
          <cell r="E68" t="str">
            <v>巩固提升类项目</v>
          </cell>
          <cell r="F68" t="str">
            <v>5100000978397162</v>
          </cell>
          <cell r="G68" t="str">
            <v>汉场坝村基地200亩高标准黄茶后期管护。</v>
          </cell>
          <cell r="H68" t="str">
            <v>是</v>
          </cell>
        </row>
        <row r="69">
          <cell r="B69" t="str">
            <v>南川区木凉镇汉场坝村茶叶产业开挖道路</v>
          </cell>
          <cell r="C69" t="str">
            <v>村基础设施</v>
          </cell>
          <cell r="D69" t="str">
            <v>产业路</v>
          </cell>
          <cell r="E69" t="str">
            <v>巩固提升类项目</v>
          </cell>
          <cell r="F69" t="str">
            <v>5100000978399042</v>
          </cell>
          <cell r="G69" t="str">
            <v>开挖道路全长1.78千米，宽4.5米。</v>
          </cell>
          <cell r="H69" t="str">
            <v>是</v>
          </cell>
        </row>
        <row r="70">
          <cell r="B70" t="str">
            <v>南城街道双河场村张正云屋后至黄泥湾道路建设</v>
          </cell>
          <cell r="C70" t="str">
            <v>村基础设施</v>
          </cell>
          <cell r="D70" t="str">
            <v>通村、组硬化路及护栏</v>
          </cell>
          <cell r="E70" t="str">
            <v>巩固提升类项目</v>
          </cell>
          <cell r="F70" t="str">
            <v>5100000978399043</v>
          </cell>
          <cell r="G70" t="str">
            <v>张正云屋后至黄泥湾道路硬化，c20混凝土硬化长500米，宽3米，厚20厘米。</v>
          </cell>
          <cell r="H70" t="str">
            <v>是</v>
          </cell>
        </row>
        <row r="71">
          <cell r="B71" t="str">
            <v>南川区南城街道松林煤矿至松林茶山产业路项目</v>
          </cell>
          <cell r="C71" t="str">
            <v>村基础设施</v>
          </cell>
          <cell r="D71" t="str">
            <v>产业路</v>
          </cell>
          <cell r="E71" t="str">
            <v>巩固提升类项目</v>
          </cell>
          <cell r="F71" t="str">
            <v>5100000994389938</v>
          </cell>
          <cell r="G71" t="str">
            <v>2.9公里产业路路基开挖、修砌堡坎，油化，宽6.5米。</v>
          </cell>
          <cell r="H71" t="str">
            <v>否</v>
          </cell>
        </row>
        <row r="72">
          <cell r="B72" t="str">
            <v>南川区南城街道三汇村良瑜生态农场管护项目</v>
          </cell>
          <cell r="C72" t="str">
            <v>产业项目</v>
          </cell>
          <cell r="D72" t="str">
            <v>种植养殖加工服务</v>
          </cell>
          <cell r="E72" t="str">
            <v>巩固提升类项目</v>
          </cell>
          <cell r="F72" t="str">
            <v>5100000977976390</v>
          </cell>
          <cell r="G72" t="str">
            <v>800亩生态农场后续管护，人工、肥料、农药等，每亩1150元，共92万。</v>
          </cell>
          <cell r="H72" t="str">
            <v>否</v>
          </cell>
        </row>
        <row r="73">
          <cell r="B73" t="str">
            <v>南川区南城街道双河场村四好农村路改造工程一标段建设</v>
          </cell>
          <cell r="C73" t="str">
            <v>村基础设施</v>
          </cell>
          <cell r="D73" t="str">
            <v>通村、组硬化路及护栏</v>
          </cell>
          <cell r="E73" t="str">
            <v>巩固提升类项目</v>
          </cell>
          <cell r="F73" t="str">
            <v>5100000977977711</v>
          </cell>
          <cell r="G73" t="str">
            <v>硬化双河场村四好农村路6条5.581公里，宽3.5米；其中倒车坝至原9组2.606km、敬老院至干堰塘2.236km 、杨育伦至马家沟0.305km、花桥至杨邦华段0.203km、罗章辉至周家院子段0.159km、李克嘴支路段0.072km。</v>
          </cell>
          <cell r="H73" t="str">
            <v>是</v>
          </cell>
        </row>
        <row r="74">
          <cell r="B74" t="str">
            <v>南川区冷水关镇大岩村4社人行便民桥建设</v>
          </cell>
          <cell r="C74" t="str">
            <v>村基础设施</v>
          </cell>
          <cell r="D74" t="str">
            <v>其他</v>
          </cell>
          <cell r="E74" t="str">
            <v>巩固提升类项目</v>
          </cell>
          <cell r="F74" t="str">
            <v>5100000977976258</v>
          </cell>
          <cell r="G74" t="str">
            <v>人行便民桥长6米，宽4.4米，高2.5米。</v>
          </cell>
          <cell r="H74" t="str">
            <v>否</v>
          </cell>
        </row>
        <row r="75">
          <cell r="B75" t="str">
            <v>南川区冷水关镇水碓村4社人行便民桥建设</v>
          </cell>
          <cell r="C75" t="str">
            <v>村基础设施</v>
          </cell>
          <cell r="D75" t="str">
            <v>其他</v>
          </cell>
          <cell r="E75" t="str">
            <v>巩固提升类项目</v>
          </cell>
          <cell r="F75" t="str">
            <v>5100000977976424</v>
          </cell>
          <cell r="G75" t="str">
            <v>人行便民桥长6米，宽4米，高3米。</v>
          </cell>
          <cell r="H75" t="str">
            <v>是</v>
          </cell>
        </row>
        <row r="76">
          <cell r="B76" t="str">
            <v>南川区冷水关镇水碓村3社公路硬化建设</v>
          </cell>
          <cell r="C76" t="str">
            <v>村基础设施</v>
          </cell>
          <cell r="D76" t="str">
            <v>通村、组硬化路及护栏</v>
          </cell>
          <cell r="E76" t="str">
            <v>巩固提升类项目</v>
          </cell>
          <cell r="F76" t="str">
            <v>5100000977976672</v>
          </cell>
          <cell r="G76" t="str">
            <v>硬化公路110米，宽3.5米，厚0.2米。</v>
          </cell>
          <cell r="H76" t="str">
            <v>是</v>
          </cell>
        </row>
        <row r="77">
          <cell r="B77" t="str">
            <v>南川区冷水关镇杉楠村6社公路硬化建设</v>
          </cell>
          <cell r="C77" t="str">
            <v>村基础设施</v>
          </cell>
          <cell r="D77" t="str">
            <v>通村、组硬化路及护栏</v>
          </cell>
          <cell r="E77" t="str">
            <v>巩固提升类项目</v>
          </cell>
          <cell r="F77" t="str">
            <v>5100000977978261</v>
          </cell>
          <cell r="G77" t="str">
            <v>硬化公路长1550米，宽3.5米，厚0.2米。</v>
          </cell>
          <cell r="H77" t="str">
            <v>否</v>
          </cell>
        </row>
        <row r="78">
          <cell r="B78" t="str">
            <v>南川区东城街道大铺子居委人饮管网延伸项目</v>
          </cell>
          <cell r="C78" t="str">
            <v>生活条件改善</v>
          </cell>
          <cell r="D78" t="str">
            <v>解决安全饮水</v>
          </cell>
          <cell r="E78" t="str">
            <v>巩固提升类项目</v>
          </cell>
          <cell r="F78" t="str">
            <v>5100000977972843</v>
          </cell>
          <cell r="G78" t="str">
            <v>新建Φ100PE管200m，Φ50PPR管300m,Φ32PPR管1400m,DN80无缝钢管850m,新建两座二次供水设备泵房，安装两套二次供水设备和相关配套设施。</v>
          </cell>
          <cell r="H78" t="str">
            <v>否</v>
          </cell>
        </row>
        <row r="79">
          <cell r="B79" t="str">
            <v>南川区太平场镇河沙村黎香溪河道建设</v>
          </cell>
          <cell r="C79" t="str">
            <v>村基础设施</v>
          </cell>
          <cell r="D79" t="str">
            <v>小型农田水利设施</v>
          </cell>
          <cell r="E79" t="str">
            <v>巩固提升类项目</v>
          </cell>
          <cell r="F79" t="str">
            <v>5100000994655779</v>
          </cell>
          <cell r="G79" t="str">
            <v>新修河沙村黎香溪河道280米。</v>
          </cell>
          <cell r="H79" t="str">
            <v>是</v>
          </cell>
        </row>
        <row r="80">
          <cell r="B80" t="str">
            <v>南川区2021年脱贫户购买合作医疗保险补贴</v>
          </cell>
          <cell r="C80" t="str">
            <v>健康扶贫</v>
          </cell>
          <cell r="D80" t="str">
            <v>参加城乡居民基本医疗保险</v>
          </cell>
          <cell r="E80" t="str">
            <v>解决"两不愁三保障"项目</v>
          </cell>
          <cell r="F80" t="str">
            <v>5100000983496313</v>
          </cell>
          <cell r="G80" t="str">
            <v>对全区已脱贫建卡贫困人口参加合作医疗保险实施补贴，补助标准200元/人•年。</v>
          </cell>
          <cell r="H80" t="str">
            <v>是</v>
          </cell>
        </row>
        <row r="81">
          <cell r="B81" t="str">
            <v>南川区河图镇2021年消费扶贫项目</v>
          </cell>
          <cell r="C81" t="str">
            <v>产业项目</v>
          </cell>
          <cell r="D81" t="str">
            <v>其他</v>
          </cell>
          <cell r="E81" t="str">
            <v>巩固提升类项目</v>
          </cell>
          <cell r="F81" t="str">
            <v>5100000980592388</v>
          </cell>
          <cell r="G81" t="str">
            <v>1.西部消费扶贫中心南川馆运营费及推广宣传费14万余元，金佛山珍新媒体运营短视频直播200场、不少于600小时，采茶节、丰收节等大型节日直播3场，每场主播不少于5人28万余元，共投入38万元，申请补贴19万元。
2.销售板栗、大米等农产品，年销售额100余万元，申请补贴5万元。
3.农副产品包装及宣传：长坪贡米、毛壳方竹笋包装费及包装设计费14.5万元，产品宣传费5.5万元，投入20万余元，申请补贴5.5万元。
</v>
          </cell>
          <cell r="H81" t="str">
            <v>是</v>
          </cell>
        </row>
        <row r="82">
          <cell r="B82" t="str">
            <v>南川区南城街道2021年消费扶贫项目（一）</v>
          </cell>
          <cell r="C82" t="str">
            <v>产业项目</v>
          </cell>
          <cell r="D82" t="str">
            <v>种植养殖加工服务</v>
          </cell>
          <cell r="E82" t="str">
            <v>巩固提升类项目</v>
          </cell>
          <cell r="F82" t="str">
            <v>5100000980989871</v>
          </cell>
          <cell r="G82" t="str">
            <v>销售扶贫产品125吨、共计104万元，其中老盐菜60吨、60万元，大米55吨、28万元，菜油10吨、16万元。</v>
          </cell>
          <cell r="H82" t="str">
            <v>是</v>
          </cell>
        </row>
        <row r="83">
          <cell r="B83" t="str">
            <v>南川区南城街道2021年消费扶贫项目（二）</v>
          </cell>
          <cell r="C83" t="str">
            <v>产业项目</v>
          </cell>
          <cell r="D83" t="str">
            <v>种植养殖加工服务</v>
          </cell>
          <cell r="E83" t="str">
            <v>巩固提升类项目</v>
          </cell>
          <cell r="F83" t="str">
            <v>5100000980990202</v>
          </cell>
          <cell r="G83" t="str">
            <v>销售扶贫产品大米，销售额200万，按5%申请补助，申请10万元</v>
          </cell>
          <cell r="H83" t="str">
            <v>是</v>
          </cell>
        </row>
        <row r="84">
          <cell r="B84" t="str">
            <v>南川区大观镇2021年消费扶贫项目（一）</v>
          </cell>
          <cell r="C84" t="str">
            <v>产业项目</v>
          </cell>
          <cell r="D84" t="str">
            <v>其他</v>
          </cell>
          <cell r="E84" t="str">
            <v>巩固提升类项目</v>
          </cell>
          <cell r="F84" t="str">
            <v>5100000981721013</v>
          </cell>
          <cell r="G84" t="str">
            <v>1，升级大观品牌形象，包括logo设计、品牌形象策划宣传设计，包装设计，使用资金20万元；2，定制产品包装3000套，使用资金15万元；3，举办线下和线上狂欢节活动，使用资金22万元；4，全年，线上线下完成销售额150万元。</v>
          </cell>
          <cell r="H84" t="str">
            <v>否</v>
          </cell>
        </row>
        <row r="85">
          <cell r="B85" t="str">
            <v>南川区大观镇2021年消费扶贫项目（二）</v>
          </cell>
          <cell r="C85" t="str">
            <v>产业项目</v>
          </cell>
          <cell r="D85" t="str">
            <v>其他</v>
          </cell>
          <cell r="E85" t="str">
            <v>巩固提升类项目</v>
          </cell>
          <cell r="F85" t="str">
            <v>5100000981721281</v>
          </cell>
          <cell r="G85" t="str">
            <v>新增火锅自动化生产线，包含炒锅4个、油料传输机1套，油料分离机1套，灌装机1套，包装机套，冻库1个等。</v>
          </cell>
          <cell r="H85" t="str">
            <v>否</v>
          </cell>
        </row>
        <row r="86">
          <cell r="B86" t="str">
            <v>南川区大观镇云雾村2社新房子道路改造</v>
          </cell>
          <cell r="C86" t="str">
            <v>村基础设施</v>
          </cell>
          <cell r="D86" t="str">
            <v>通村、组硬化路及护栏</v>
          </cell>
          <cell r="E86" t="str">
            <v>巩固提升类项目</v>
          </cell>
          <cell r="F86" t="str">
            <v>5100000981721282</v>
          </cell>
          <cell r="G86" t="str">
            <v>硬化厚0.2米、长160米、宽3米的道路</v>
          </cell>
          <cell r="H86" t="str">
            <v>是</v>
          </cell>
        </row>
        <row r="87">
          <cell r="B87" t="str">
            <v>南川区山王坪镇2021年消费扶贫项目</v>
          </cell>
          <cell r="C87" t="str">
            <v>产业项目</v>
          </cell>
          <cell r="D87" t="str">
            <v>种植养殖加工服务</v>
          </cell>
          <cell r="E87" t="str">
            <v>巩固提升类项目</v>
          </cell>
          <cell r="F87" t="str">
            <v>5100000981725871</v>
          </cell>
          <cell r="G87" t="str">
            <v>对庙坝村蜂蜜品牌进行优化，改进产品包装，设计完善“百花黑叶猴”蜂蜜品牌及包装，定制精品蜂蜜包装10000套，20元 /套。</v>
          </cell>
          <cell r="H87" t="str">
            <v>是</v>
          </cell>
        </row>
        <row r="88">
          <cell r="B88" t="str">
            <v>南川区南平镇2021年消费扶贫项目</v>
          </cell>
          <cell r="C88" t="str">
            <v>产业项目</v>
          </cell>
          <cell r="D88" t="str">
            <v>休闲农业与乡村旅游</v>
          </cell>
          <cell r="E88" t="str">
            <v>巩固提升类项目</v>
          </cell>
          <cell r="F88" t="str">
            <v>5100000980881505</v>
          </cell>
          <cell r="G88" t="str">
            <v>1.定做精美葡萄、李子包装盒12000个，10元/个，需要资金12万元；按30%申请补助3.6万元。
2.定做精美快递包装2000套，15元/套，需要资金3万元；按30%申请补助0.9万元；
3.销售扶贫农产品葡萄、李子销售额110万元，按5%申请补助5.5万元。</v>
          </cell>
          <cell r="H88" t="str">
            <v>是</v>
          </cell>
        </row>
        <row r="89">
          <cell r="B89" t="str">
            <v>南川区乾丰镇2021年消费扶贫项目</v>
          </cell>
          <cell r="C89" t="str">
            <v>产业项目</v>
          </cell>
          <cell r="D89" t="str">
            <v>休闲农业与乡村旅游</v>
          </cell>
          <cell r="E89" t="str">
            <v>巩固提升类项目</v>
          </cell>
          <cell r="F89" t="str">
            <v>5100000981535767</v>
          </cell>
          <cell r="G89" t="str">
            <v>1、制作发放企业巩固扶贫成果暨乡村产业振兴宣传单，数量80000张，0.5元/张，投入金额4.0万元。
2、在示范茶园建立永久宣传标牌。
（1）设立2021年度“巩固扶贫成果”茶叶采摘体验活动标牌1块，投入金额2.3万元。
（2）设立茶园宣传标牌2块，投入2.3万元。
3、设备和材料租赁，包括茶具、彩旗、道具、车辆等，预算1.5万元。
</v>
          </cell>
          <cell r="H89" t="str">
            <v>是</v>
          </cell>
        </row>
        <row r="90">
          <cell r="B90" t="str">
            <v>南川区南城街道2021年消费扶贫项目（三）</v>
          </cell>
          <cell r="C90" t="str">
            <v>产业项目</v>
          </cell>
          <cell r="D90" t="str">
            <v>种植养殖加工服务</v>
          </cell>
          <cell r="E90" t="str">
            <v>巩固提升类项目</v>
          </cell>
          <cell r="F90" t="str">
            <v>5100000980990478</v>
          </cell>
          <cell r="G90" t="str">
            <v>1、购买茶叶包装盒：其中大树茶、金佛玉翠、金山雪眉、五星雀舌、洪福齐天（红茶）礼盒共2400盒，每盒151元，共36.24万元。新建冻库2个，共9.8万元</v>
          </cell>
          <cell r="H90" t="str">
            <v>是</v>
          </cell>
        </row>
        <row r="91">
          <cell r="B91" t="str">
            <v>南川区楠竹山镇2021年消费扶贫项目</v>
          </cell>
          <cell r="C91" t="str">
            <v>产业项目</v>
          </cell>
          <cell r="D91" t="str">
            <v>其他</v>
          </cell>
          <cell r="E91" t="str">
            <v>巩固提升类项目</v>
          </cell>
          <cell r="F91" t="str">
            <v>5100000981721934</v>
          </cell>
          <cell r="G91" t="str">
            <v>扩建产品生产加工线，购买自动包装机一台。</v>
          </cell>
          <cell r="H91" t="str">
            <v>是</v>
          </cell>
        </row>
        <row r="92">
          <cell r="B92" t="str">
            <v>南川区头渡镇2021年消费扶贫项目</v>
          </cell>
          <cell r="C92" t="str">
            <v>产业项目</v>
          </cell>
          <cell r="D92" t="str">
            <v>种植养殖加工服务</v>
          </cell>
          <cell r="E92" t="str">
            <v>巩固提升类项目</v>
          </cell>
          <cell r="F92" t="str">
            <v>5100000980878045</v>
          </cell>
          <cell r="G92" t="str">
            <v>销售中药材100万元，按5%申报补助，申请补助5万元</v>
          </cell>
          <cell r="H92" t="str">
            <v>是</v>
          </cell>
        </row>
        <row r="93">
          <cell r="B93" t="str">
            <v>南川区东城街道2021年消费扶贫项目</v>
          </cell>
          <cell r="C93" t="str">
            <v>产业项目</v>
          </cell>
          <cell r="D93" t="str">
            <v>其他</v>
          </cell>
          <cell r="E93" t="str">
            <v>巩固提升类项目</v>
          </cell>
          <cell r="F93" t="str">
            <v>5100000981067034</v>
          </cell>
          <cell r="G93" t="str">
            <v>购买编织架30个，200元/个；实物展台25个，2120元/个；货物展架（小）38个，2000元/个；货物展架（大）2个，10000元/个；产品包装盒500个，10元/个。</v>
          </cell>
          <cell r="H93" t="str">
            <v>是</v>
          </cell>
        </row>
        <row r="94">
          <cell r="B94" t="str">
            <v>南川区兴隆镇2021年消费扶贫项目（一）</v>
          </cell>
          <cell r="C94" t="str">
            <v>产业项目</v>
          </cell>
          <cell r="D94" t="str">
            <v>其他</v>
          </cell>
          <cell r="E94" t="str">
            <v>巩固提升类项目</v>
          </cell>
          <cell r="F94" t="str">
            <v>5100000981739741</v>
          </cell>
          <cell r="G94" t="str">
            <v>低产茶园改造150亩：茶园重修剪1次7.5万元；茶园定型修建2次4.5万元；开施沟2.25万元；购买有机肥15万元；有机肥转运人工费4.875万元。合计34.125万元，申请补助10万元。</v>
          </cell>
          <cell r="H94" t="str">
            <v>否</v>
          </cell>
        </row>
        <row r="95">
          <cell r="B95" t="str">
            <v>南川区兴隆镇2021年消费扶贫项目（二）</v>
          </cell>
          <cell r="C95" t="str">
            <v>产业项目</v>
          </cell>
          <cell r="D95" t="str">
            <v>其他</v>
          </cell>
          <cell r="E95" t="str">
            <v>巩固提升类项目</v>
          </cell>
          <cell r="F95" t="str">
            <v>'5100000981740049</v>
          </cell>
          <cell r="G95" t="str">
            <v>
购置各规格包装盒共200000个，酒瓶200000个，外箱30000个。投入资金170万，按照30%申请补助51万元。</v>
          </cell>
          <cell r="H95" t="str">
            <v>否</v>
          </cell>
        </row>
        <row r="96">
          <cell r="B96" t="str">
            <v>南川区2021年消费扶贫项目</v>
          </cell>
          <cell r="C96" t="str">
            <v>产业项目</v>
          </cell>
          <cell r="D96" t="str">
            <v>其他</v>
          </cell>
          <cell r="E96" t="str">
            <v>巩固提升类项目</v>
          </cell>
          <cell r="F96" t="str">
            <v>5100000983238048</v>
          </cell>
          <cell r="G96" t="str">
            <v>全区消费扶贫活动周经费开支</v>
          </cell>
          <cell r="H96" t="str">
            <v>是</v>
          </cell>
        </row>
        <row r="97">
          <cell r="B97" t="str">
            <v>全市贫困人口技能培训展示二等奖产业补助项目（黄淦村谈自兰）</v>
          </cell>
          <cell r="C97" t="str">
            <v>产业项目</v>
          </cell>
          <cell r="D97" t="str">
            <v>种植养殖加工服务</v>
          </cell>
          <cell r="E97" t="str">
            <v>巩固提升类项目</v>
          </cell>
          <cell r="F97" t="str">
            <v>5100000981070761</v>
          </cell>
          <cell r="G97" t="str">
            <v>新建1个猪圈，长12米、宽3米,养猪2头。</v>
          </cell>
          <cell r="H97" t="str">
            <v>是</v>
          </cell>
        </row>
        <row r="98">
          <cell r="B98" t="str">
            <v>全市贫困人口技能培训展示三等奖产业补助项目（三秀社区杨广）</v>
          </cell>
          <cell r="C98" t="str">
            <v>产业项目</v>
          </cell>
          <cell r="D98" t="str">
            <v>种植养殖加工服务</v>
          </cell>
          <cell r="E98" t="str">
            <v>巩固提升类项目</v>
          </cell>
          <cell r="F98" t="str">
            <v>5100000981070838</v>
          </cell>
          <cell r="G98" t="str">
            <v>养猪7头，购买饲料8包。</v>
          </cell>
          <cell r="H98" t="str">
            <v>是</v>
          </cell>
        </row>
        <row r="99">
          <cell r="B99" t="str">
            <v>全市贫困人口技能培训展示三等奖产业补助项目（神童镇富民村魏永琴）</v>
          </cell>
          <cell r="C99" t="str">
            <v>产业项目</v>
          </cell>
          <cell r="D99" t="str">
            <v>种植养殖加工服务</v>
          </cell>
          <cell r="E99" t="str">
            <v>巩固提升类项目</v>
          </cell>
          <cell r="F99" t="str">
            <v>5100000981721487</v>
          </cell>
          <cell r="G99" t="str">
            <v>猪圈维修27平方米以及养殖3头生猪</v>
          </cell>
          <cell r="H99" t="str">
            <v>是</v>
          </cell>
        </row>
        <row r="100">
          <cell r="B100" t="str">
            <v>全市贫困人口技能培训展示三等奖产业补助项目（清泉社区鲜思珍）</v>
          </cell>
          <cell r="C100" t="str">
            <v>产业项目</v>
          </cell>
          <cell r="D100" t="str">
            <v>种植养殖加工服务</v>
          </cell>
          <cell r="E100" t="str">
            <v>巩固提升类项目</v>
          </cell>
          <cell r="F100" t="str">
            <v>5100000980990776</v>
          </cell>
          <cell r="G100" t="str">
            <v>租赁养猪场200平方米，养殖生猪8头，购买饲料等。</v>
          </cell>
          <cell r="H100" t="str">
            <v>是</v>
          </cell>
        </row>
        <row r="101">
          <cell r="B101" t="str">
            <v>雨露技工培训</v>
          </cell>
          <cell r="C101" t="str">
            <v>就业扶贫</v>
          </cell>
          <cell r="D101" t="str">
            <v>就业创业培训</v>
          </cell>
          <cell r="E101" t="str">
            <v>巩固提升类项目</v>
          </cell>
          <cell r="F101" t="str">
            <v>5100000983247066</v>
          </cell>
          <cell r="G101" t="str">
            <v>培训雨露技工120人</v>
          </cell>
          <cell r="H101" t="str">
            <v>是</v>
          </cell>
        </row>
        <row r="102">
          <cell r="B102" t="str">
            <v>雨露技工培训</v>
          </cell>
          <cell r="C102" t="str">
            <v>就业扶贫</v>
          </cell>
          <cell r="D102" t="str">
            <v>就业创业培训</v>
          </cell>
          <cell r="E102" t="str">
            <v>巩固提升类项目</v>
          </cell>
          <cell r="F102" t="str">
            <v>5100000983247066</v>
          </cell>
          <cell r="G102" t="str">
            <v>培训雨露技工44人</v>
          </cell>
          <cell r="H102" t="str">
            <v>是</v>
          </cell>
        </row>
        <row r="103">
          <cell r="B103" t="str">
            <v>南川区石墙镇三合村致富带头人张毅刚种植基地项目</v>
          </cell>
          <cell r="C103" t="str">
            <v>就业扶贫</v>
          </cell>
          <cell r="D103" t="str">
            <v>就业创业补助</v>
          </cell>
          <cell r="E103" t="str">
            <v>巩固提升类项目</v>
          </cell>
          <cell r="F103" t="str">
            <v>5100000980805081</v>
          </cell>
          <cell r="G103" t="str">
            <v>购买旋耕机一台，需要资金8万元，申请补助5万元。</v>
          </cell>
          <cell r="H103" t="str">
            <v>是</v>
          </cell>
        </row>
        <row r="104">
          <cell r="B104" t="str">
            <v>南川区河图镇上河村致富带头人杨钢冻库建设项目</v>
          </cell>
          <cell r="C104" t="str">
            <v>就业扶贫</v>
          </cell>
          <cell r="D104" t="str">
            <v>就业创业补助</v>
          </cell>
          <cell r="E104" t="str">
            <v>巩固提升类项目</v>
          </cell>
          <cell r="F104" t="str">
            <v>5100000995619685</v>
          </cell>
          <cell r="G104" t="str">
            <v>新建冻库100立方，安装冷冻设备一套，共计需资金15.5万元，申请补助资金10万元。</v>
          </cell>
          <cell r="H104" t="str">
            <v>是</v>
          </cell>
        </row>
        <row r="105">
          <cell r="B105" t="str">
            <v>南川区庆元镇汇龙村致富带头人韦宗发土鸡产业配套设施项目</v>
          </cell>
          <cell r="C105" t="str">
            <v>就业扶贫</v>
          </cell>
          <cell r="D105" t="str">
            <v>就业创业补助</v>
          </cell>
          <cell r="E105" t="str">
            <v>巩固提升类项目</v>
          </cell>
          <cell r="F105" t="str">
            <v>5100000981726467</v>
          </cell>
          <cell r="G105" t="str">
            <v>发展村集体经济，硬化汇龙村土鸡养殖场道路30米（4米宽，0.2米厚，C25标号），新修堡坎400立方米，场地换填及硬化135平方米。</v>
          </cell>
          <cell r="H105" t="str">
            <v>是</v>
          </cell>
        </row>
        <row r="106">
          <cell r="B106" t="str">
            <v>南川区南平镇石庆村致富带头人涂美贤蔬菜分拣房建设项目</v>
          </cell>
          <cell r="C106" t="str">
            <v>就业扶贫</v>
          </cell>
          <cell r="D106" t="str">
            <v>就业创业补助</v>
          </cell>
          <cell r="E106" t="str">
            <v>巩固提升类项目</v>
          </cell>
          <cell r="F106" t="str">
            <v>5100000980882237</v>
          </cell>
          <cell r="G106" t="str">
            <v>搭建分拣棚400平方米；硬化分拣场地400平方米。</v>
          </cell>
          <cell r="H106" t="str">
            <v>是</v>
          </cell>
        </row>
        <row r="107">
          <cell r="B107" t="str">
            <v>南川区中桥乡普陀村致富带头人张小明生产厂房项目</v>
          </cell>
          <cell r="C107" t="str">
            <v>就业扶贫</v>
          </cell>
          <cell r="D107" t="str">
            <v>就业创业补助</v>
          </cell>
          <cell r="E107" t="str">
            <v>巩固提升类项目</v>
          </cell>
          <cell r="F107" t="str">
            <v>5100000980801310</v>
          </cell>
          <cell r="G107" t="str">
            <v>新建生产厂房（烘房）100㎡，每平方米需要资金750元，总共需要资金7.5万元。</v>
          </cell>
          <cell r="H107" t="str">
            <v>是</v>
          </cell>
        </row>
        <row r="108">
          <cell r="B108" t="str">
            <v>南川区福寿镇大石坝村致富带头人陈本文养殖场建设项目</v>
          </cell>
          <cell r="C108" t="str">
            <v>就业扶贫</v>
          </cell>
          <cell r="D108" t="str">
            <v>就业创业补助</v>
          </cell>
          <cell r="E108" t="str">
            <v>巩固提升类项目</v>
          </cell>
          <cell r="F108" t="str">
            <v>5100000982863543</v>
          </cell>
          <cell r="G108" t="str">
            <v>1.购置养殖设备：购买地磅1套，购买产床2套，钢制限位栏15套，保育床5套；2.硬化圈舍300平方米，更换养殖场屋顶琉璃瓦400平方米以及养殖场内部维修。</v>
          </cell>
          <cell r="H108" t="str">
            <v>是</v>
          </cell>
        </row>
        <row r="109">
          <cell r="B109" t="str">
            <v>南川区三泉镇莲花村致富带头人庞顺兵中药材种植场设施建设项目</v>
          </cell>
          <cell r="C109" t="str">
            <v>就业扶贫</v>
          </cell>
          <cell r="D109" t="str">
            <v>就业创业补助</v>
          </cell>
          <cell r="E109" t="str">
            <v>巩固提升类项目</v>
          </cell>
          <cell r="F109" t="str">
            <v>5100000995579379</v>
          </cell>
          <cell r="G109" t="str">
            <v>硬化晒坝780平方米，厚10厘米；硬化便道500米，宽1米，厚10厘米；繁育生产大棚2个500平方米；灌溉水池20立方米</v>
          </cell>
          <cell r="H109" t="str">
            <v>是</v>
          </cell>
        </row>
        <row r="110">
          <cell r="B110" t="str">
            <v>南川区头渡镇玉台村致富带头人高强笋棚改造项目</v>
          </cell>
          <cell r="C110" t="str">
            <v>就业扶贫</v>
          </cell>
          <cell r="D110" t="str">
            <v>就业创业补助</v>
          </cell>
          <cell r="E110" t="str">
            <v>巩固提升类项目</v>
          </cell>
          <cell r="F110" t="str">
            <v>5100000996580490</v>
          </cell>
          <cell r="G110" t="str">
            <v>1.维修大白鸡坪笋子加工棚140平方米，新建加工用房40平方米；2.维修笋子加工棚院坝30平方米；3.改造笋子加工炕20平方米。</v>
          </cell>
          <cell r="H110" t="str">
            <v>是</v>
          </cell>
        </row>
        <row r="111">
          <cell r="B111" t="str">
            <v>南川区民主镇白羊村致富带头人金庆台冻库建设项目</v>
          </cell>
          <cell r="C111" t="str">
            <v>就业扶贫</v>
          </cell>
          <cell r="D111" t="str">
            <v>就业创业补助</v>
          </cell>
          <cell r="E111" t="str">
            <v>巩固提升类项目</v>
          </cell>
          <cell r="F111" t="str">
            <v>5100000980873448</v>
          </cell>
          <cell r="G111" t="str">
            <v>新建50m³双温冻库一间，购买燃煤花椒烘干机一套</v>
          </cell>
          <cell r="H111" t="str">
            <v>是</v>
          </cell>
        </row>
        <row r="112">
          <cell r="B112" t="str">
            <v>南川区冷水关镇幸福村致富带头人马传会小龙虾养殖建设项目</v>
          </cell>
          <cell r="C112" t="str">
            <v>就业扶贫</v>
          </cell>
          <cell r="D112" t="str">
            <v>就业创业补助</v>
          </cell>
          <cell r="E112" t="str">
            <v>巩固提升类项目</v>
          </cell>
          <cell r="F112" t="str">
            <v>5100000985173319</v>
          </cell>
          <cell r="G112" t="str">
            <v>硬化龙虾养殖虾塘内坝长700米，高2.5米，厚0.08-0.1米，硬化齿墙长700米，宽0.4米，高0.4米，C20标号，维修山坪塘放水设施30米。</v>
          </cell>
          <cell r="H112" t="str">
            <v>是</v>
          </cell>
        </row>
        <row r="113">
          <cell r="B113" t="str">
            <v>南川区东城街道办事处大铺子居委致富带头人赵孝均花椒种植建设项目</v>
          </cell>
          <cell r="C113" t="str">
            <v>就业扶贫</v>
          </cell>
          <cell r="D113" t="str">
            <v>就业创业补助</v>
          </cell>
          <cell r="E113" t="str">
            <v>巩固提升类项目</v>
          </cell>
          <cell r="F113" t="str">
            <v>5100000981070986</v>
          </cell>
          <cell r="G113" t="str">
            <v>1、新购烘干机2台，筛选机2套；2、新建烘房共2个共40平方及附属设施；3、新建晾晒场地1000平方米。</v>
          </cell>
          <cell r="H113" t="str">
            <v>是</v>
          </cell>
        </row>
        <row r="114">
          <cell r="B114" t="str">
            <v>南川区石莲镇新民村致富带头人韩春丽冻库建设项目</v>
          </cell>
          <cell r="C114" t="str">
            <v>就业扶贫</v>
          </cell>
          <cell r="D114" t="str">
            <v>就业创业补助</v>
          </cell>
          <cell r="E114" t="str">
            <v>巩固提升类项目</v>
          </cell>
          <cell r="F114" t="str">
            <v>5100000983007061</v>
          </cell>
          <cell r="G114" t="str">
            <v>新建冻库100立方米，每立方米800元，需资金8万元， 申请财政补助资金5万元。</v>
          </cell>
          <cell r="H114" t="str">
            <v>是</v>
          </cell>
        </row>
        <row r="115">
          <cell r="B115" t="str">
            <v>南川区兴隆镇永福村致富带头人黄兴文 茶叶基地项目</v>
          </cell>
          <cell r="C115" t="str">
            <v>就业扶贫</v>
          </cell>
          <cell r="D115" t="str">
            <v>就业创业补助</v>
          </cell>
          <cell r="E115" t="str">
            <v>巩固提升类项目</v>
          </cell>
          <cell r="F115" t="str">
            <v>5100000981742303</v>
          </cell>
          <cell r="G115" t="str">
            <v>新建茶园产业便道1000米，宽1.8米，厚0.1米。</v>
          </cell>
          <cell r="H115" t="str">
            <v>是</v>
          </cell>
        </row>
        <row r="116">
          <cell r="B116" t="str">
            <v>南川区骑龙镇石河村致富带头人谢菊平杨梅种植基地项目</v>
          </cell>
          <cell r="C116" t="str">
            <v>就业扶贫</v>
          </cell>
          <cell r="D116" t="str">
            <v>就业创业补助</v>
          </cell>
          <cell r="E116" t="str">
            <v>巩固提升类项目</v>
          </cell>
          <cell r="F116" t="str">
            <v>5100000981726392</v>
          </cell>
          <cell r="G116" t="str">
            <v>对350亩杨梅管护，每亩需要650元购买化肥、农药等。</v>
          </cell>
          <cell r="H116" t="str">
            <v>是</v>
          </cell>
        </row>
        <row r="117">
          <cell r="B117" t="str">
            <v>南川区合溪镇九溪社区致富带头人韦泽刚中药材种植项目</v>
          </cell>
          <cell r="C117" t="str">
            <v>就业扶贫</v>
          </cell>
          <cell r="D117" t="str">
            <v>就业创业补助</v>
          </cell>
          <cell r="E117" t="str">
            <v>巩固提升类项目</v>
          </cell>
          <cell r="F117" t="str">
            <v>5100000985163374</v>
          </cell>
          <cell r="G117" t="str">
            <v>新建中药材基地150亩，每亩需要500元购买种子、化肥、农药等。</v>
          </cell>
          <cell r="H117" t="str">
            <v>是</v>
          </cell>
        </row>
        <row r="118">
          <cell r="B118" t="str">
            <v>南川区山王坪镇庙坝村致富带头人何仕华中蜂产业项目</v>
          </cell>
          <cell r="C118" t="str">
            <v>就业扶贫</v>
          </cell>
          <cell r="D118" t="str">
            <v>就业创业补助</v>
          </cell>
          <cell r="E118" t="str">
            <v>巩固提升类项目</v>
          </cell>
          <cell r="F118" t="str">
            <v>5100000981725387</v>
          </cell>
          <cell r="G118" t="str">
            <v>蜜蜂产业观光园总投资17万元。购买中蜂标箱500个，每个100元，需5万元；购买中蜂200群，每群600元，需12万元。</v>
          </cell>
          <cell r="H118" t="str">
            <v>是</v>
          </cell>
        </row>
        <row r="119">
          <cell r="B119" t="str">
            <v>南川区南城街道半溪河村致富带头人周华维修改建厂房项目</v>
          </cell>
          <cell r="C119" t="str">
            <v>就业扶贫</v>
          </cell>
          <cell r="D119" t="str">
            <v>就业创业补助</v>
          </cell>
          <cell r="E119" t="str">
            <v>巩固提升类项目</v>
          </cell>
          <cell r="F119" t="str">
            <v>5100000987341528</v>
          </cell>
          <cell r="G119" t="str">
            <v>改建维修茶叶加工厂房200平方米。</v>
          </cell>
          <cell r="H119" t="str">
            <v>是</v>
          </cell>
        </row>
        <row r="120">
          <cell r="B120" t="str">
            <v>南川区西城街道永合社区致富带头人李方华晚熟李基地灌溉水利设施建设项目</v>
          </cell>
          <cell r="C120" t="str">
            <v>就业扶贫</v>
          </cell>
          <cell r="D120" t="str">
            <v>就业创业补助</v>
          </cell>
          <cell r="E120" t="str">
            <v>巩固提升类项目</v>
          </cell>
          <cell r="F120" t="str">
            <v>5100000987313065</v>
          </cell>
          <cell r="G120" t="str">
            <v>在晚熟李基地内新建200立方米蓄水池1个，安装供水管道PEΦ50管1500米以上，共计需资金10万元，申请补助资金5万元。</v>
          </cell>
          <cell r="H120" t="str">
            <v>是</v>
          </cell>
        </row>
        <row r="121">
          <cell r="B121" t="str">
            <v>南川区水江镇古城社区致富带头人袁刚制衣设备建设项目</v>
          </cell>
          <cell r="C121" t="str">
            <v>就业扶贫</v>
          </cell>
          <cell r="D121" t="str">
            <v>就业创业补助</v>
          </cell>
          <cell r="E121" t="str">
            <v>巩固提升类项目</v>
          </cell>
          <cell r="F121" t="str">
            <v>5100000987472711</v>
          </cell>
          <cell r="G121" t="str">
            <v>新购置直驱多针机1台、电脑双针机1台、电脑l四线机1台、电脑平车6台、电脑四合扣机1台，共计需资金7.5万元，申请补助资金5万元。</v>
          </cell>
          <cell r="H121" t="str">
            <v>是</v>
          </cell>
        </row>
        <row r="122">
          <cell r="B122" t="str">
            <v>南川区兴隆镇金花村致富带头人陈雪莲农产品扶贫超市建设项目</v>
          </cell>
          <cell r="C122" t="str">
            <v>就业扶贫</v>
          </cell>
          <cell r="D122" t="str">
            <v>就业创业补助</v>
          </cell>
          <cell r="E122" t="str">
            <v>巩固提升类项目</v>
          </cell>
          <cell r="F122" t="str">
            <v>5100000987767672</v>
          </cell>
          <cell r="G122" t="str">
            <v>新建农产品扶贫超市钢架钢化玻璃透明房60平方；安装超市货架1.8米高15米；超市收银设备一套；电脑及打印机一套；共计需资金10万元，申请补助资金5万元。</v>
          </cell>
          <cell r="H122" t="str">
            <v>是</v>
          </cell>
        </row>
        <row r="123">
          <cell r="B123" t="str">
            <v>南川区太平场镇河沙村致富带头人李波冻库建设项目</v>
          </cell>
          <cell r="C123" t="str">
            <v>就业扶贫</v>
          </cell>
          <cell r="D123" t="str">
            <v>就业创业补助</v>
          </cell>
          <cell r="E123" t="str">
            <v>巩固提升类项目</v>
          </cell>
          <cell r="F123" t="str">
            <v>5100000987353699</v>
          </cell>
          <cell r="G123" t="str">
            <v>新建冻库50立方米，安装冷冻设备一套，共计需资金10万元，申请补助资金5万元。</v>
          </cell>
          <cell r="H123" t="str">
            <v>是</v>
          </cell>
        </row>
        <row r="124">
          <cell r="B124" t="str">
            <v>南川区白沙镇黄阳村致富带头人郑国荣花椒基地项目</v>
          </cell>
          <cell r="C124" t="str">
            <v>就业扶贫</v>
          </cell>
          <cell r="D124" t="str">
            <v>就业创业补助</v>
          </cell>
          <cell r="E124" t="str">
            <v>巩固提升类项目</v>
          </cell>
          <cell r="F124" t="str">
            <v>5100000987331497</v>
          </cell>
          <cell r="G124" t="str">
            <v>新建灌溉池3个，共计45立方，共需资金8万元，申请补助资金5万元。</v>
          </cell>
          <cell r="H124" t="str">
            <v>是</v>
          </cell>
        </row>
        <row r="125">
          <cell r="B125" t="str">
            <v>南川区黎香湖镇东湖村致富带头人田强中药材种植项目</v>
          </cell>
          <cell r="C125" t="str">
            <v>就业扶贫</v>
          </cell>
          <cell r="D125" t="str">
            <v>就业创业补助</v>
          </cell>
          <cell r="E125" t="str">
            <v>巩固提升类项目</v>
          </cell>
          <cell r="F125" t="str">
            <v>5100000987609076</v>
          </cell>
          <cell r="G125" t="str">
            <v>新扩种菊花50亩，投入种苗、肥料、薄膜共计7.5万元，申请补助资金5万元。</v>
          </cell>
          <cell r="H125" t="str">
            <v>是</v>
          </cell>
        </row>
        <row r="126">
          <cell r="B126" t="str">
            <v>南川区乾丰镇新华村致富带头人谭兴良茶叶基地项目</v>
          </cell>
          <cell r="C126" t="str">
            <v>就业扶贫</v>
          </cell>
          <cell r="D126" t="str">
            <v>就业创业补助</v>
          </cell>
          <cell r="E126" t="str">
            <v>巩固提升类项目</v>
          </cell>
          <cell r="F126" t="str">
            <v>5100000987312058</v>
          </cell>
          <cell r="G126" t="str">
            <v>茶叶后续管理150亩，购肥料、农药等600元/亩，共需资金9万元，申请财政补助5万元。</v>
          </cell>
          <cell r="H126" t="str">
            <v>是</v>
          </cell>
        </row>
        <row r="127">
          <cell r="B127" t="str">
            <v>南川区木凉镇玉岩铺村致富带头人邹安红水果种植基地监控设备建设项目</v>
          </cell>
          <cell r="C127" t="str">
            <v>就业扶贫</v>
          </cell>
          <cell r="D127" t="str">
            <v>就业创业补助</v>
          </cell>
          <cell r="E127" t="str">
            <v>巩固提升类项目</v>
          </cell>
          <cell r="F127" t="str">
            <v>5100000987527481</v>
          </cell>
          <cell r="G127" t="str">
            <v>水果种植基地安装摄像头25个，安装监控设备一套，共计需资金7.8万元，申请补助资金5万元。</v>
          </cell>
          <cell r="H127" t="str">
            <v>是</v>
          </cell>
        </row>
        <row r="128">
          <cell r="B128" t="str">
            <v>南川区神童镇金钟居委致富带头人陈晓梅柚惑多电商直播间建设项目</v>
          </cell>
          <cell r="C128" t="str">
            <v>就业扶贫</v>
          </cell>
          <cell r="D128" t="str">
            <v>就业创业补助</v>
          </cell>
          <cell r="E128" t="str">
            <v>巩固提升类项目</v>
          </cell>
          <cell r="F128" t="str">
            <v>5100000986151314</v>
          </cell>
          <cell r="G128" t="str">
            <v>新建农村电商直播间1间，购买农产品展示货架，直播设备，办公设备，总投资7.5万元，申请补助资金5万元。</v>
          </cell>
          <cell r="H128" t="str">
            <v>是</v>
          </cell>
        </row>
        <row r="129">
          <cell r="B129" t="str">
            <v>南川区鸣玉镇金光村致富带头人梁军晚熟李基地项目</v>
          </cell>
          <cell r="C129" t="str">
            <v>就业扶贫</v>
          </cell>
          <cell r="D129" t="str">
            <v>就业创业补助</v>
          </cell>
          <cell r="E129" t="str">
            <v>巩固提升类项目</v>
          </cell>
          <cell r="F129" t="str">
            <v>5100000987313165</v>
          </cell>
          <cell r="G129" t="str">
            <v>熟李基地基础设施建设，修建灌溉池30立方米，引水沟80米，人行便道路长600米宽1米，硬化坝子120平方米。</v>
          </cell>
          <cell r="H129" t="str">
            <v>是</v>
          </cell>
        </row>
        <row r="130">
          <cell r="B130" t="str">
            <v>南川区福寿镇白岩村致富致富带头人娄义正养殖基地建设项目</v>
          </cell>
          <cell r="C130" t="str">
            <v>就业扶贫</v>
          </cell>
          <cell r="D130" t="str">
            <v>就业创业补助</v>
          </cell>
          <cell r="E130" t="str">
            <v>巩固提升类项目</v>
          </cell>
          <cell r="F130" t="str">
            <v>5100000987302218</v>
          </cell>
          <cell r="G130" t="str">
            <v>修建牛场83平方米，地面硬化150平方米，钢棚150平方米；购置设备：打草机、饲料粉碎机、搅拌机各1台，抽水机2台。</v>
          </cell>
          <cell r="H130" t="str">
            <v>是</v>
          </cell>
        </row>
        <row r="131">
          <cell r="B131" t="str">
            <v>南川区峰岩乡峰胜村致富带头人梁光平蔬菜基地建设项目</v>
          </cell>
          <cell r="C131" t="str">
            <v>就业扶贫</v>
          </cell>
          <cell r="D131" t="str">
            <v>就业创业补助</v>
          </cell>
          <cell r="E131" t="str">
            <v>巩固提升类项目</v>
          </cell>
          <cell r="F131" t="str">
            <v>5100000987329772</v>
          </cell>
          <cell r="G131" t="str">
            <v>蔬菜基地土地陪肥60亩，新建水池20立方2口，灌溉水管1000米。共需资金9万元，申请补助资金5万元。</v>
          </cell>
          <cell r="H131" t="str">
            <v>是</v>
          </cell>
        </row>
        <row r="132">
          <cell r="B132" t="str">
            <v>南川区金山镇龙山村2021年居民点连通道路项目</v>
          </cell>
          <cell r="C132" t="str">
            <v>村基础设施</v>
          </cell>
          <cell r="D132" t="str">
            <v>通村、组硬化路及护栏</v>
          </cell>
          <cell r="E132" t="str">
            <v>巩固提升类项目</v>
          </cell>
          <cell r="F132" t="str">
            <v>5100000987329775</v>
          </cell>
          <cell r="G132" t="str">
            <v>修建居民点连通道路800米，有效路面3米宽，0.2米厚。</v>
          </cell>
          <cell r="H132" t="str">
            <v>是</v>
          </cell>
        </row>
        <row r="133">
          <cell r="B133" t="str">
            <v>南川区德隆镇马鞍村致富带头人张远强中药材示范种植项目</v>
          </cell>
          <cell r="C133" t="str">
            <v>就业扶贫</v>
          </cell>
          <cell r="D133" t="str">
            <v>就业创业补助</v>
          </cell>
          <cell r="E133" t="str">
            <v>巩固提升类项目</v>
          </cell>
          <cell r="F133" t="str">
            <v>5100000987365057</v>
          </cell>
          <cell r="G133" t="str">
            <v>在德隆镇马鞍村新建种植中药材种植基地（大黄）20亩，每亩种植2000株，0.7元/株，需资金2.8万元；流转农户土地20亩，150元/亩需资金0.3万元；购买化肥2吨需资金0.4万元，人工费1万元。共计需资金4.5万元。申报财政补助3万元，自筹1.5万元。</v>
          </cell>
          <cell r="H133" t="str">
            <v>是</v>
          </cell>
        </row>
        <row r="134">
          <cell r="B134" t="str">
            <v>南川区古花镇太平村致富带头人韦豪水稻种植基地项目</v>
          </cell>
          <cell r="C134" t="str">
            <v>就业扶贫</v>
          </cell>
          <cell r="D134" t="str">
            <v>就业创业补助</v>
          </cell>
          <cell r="E134" t="str">
            <v>巩固提升类项目</v>
          </cell>
          <cell r="F134" t="str">
            <v>5100000987601477</v>
          </cell>
          <cell r="G134" t="str">
            <v>新建优质稻米基地70亩。包括农药、肥料400元/亩，需资金2.8万元；旋耕机购置5台，需资金2.3万元；人工费投入需2.8万元，合计投资约7.9万元，申请补助资金5万元。</v>
          </cell>
          <cell r="H134" t="str">
            <v>是</v>
          </cell>
        </row>
        <row r="135">
          <cell r="B135" t="str">
            <v>南川区山王坪镇庙坝村致富带头人田润中中药材种植项目</v>
          </cell>
          <cell r="C135" t="str">
            <v>就业扶贫</v>
          </cell>
          <cell r="D135" t="str">
            <v>就业创业补助</v>
          </cell>
          <cell r="E135" t="str">
            <v>巩固提升类项目</v>
          </cell>
          <cell r="F135" t="str">
            <v>5100000987341107</v>
          </cell>
          <cell r="G135" t="str">
            <v>新建中药材25亩，购黄连苗子100万株、重楼苗子5万株，总投资10万元，申请补助资金5万元。</v>
          </cell>
          <cell r="H135" t="str">
            <v>是</v>
          </cell>
        </row>
        <row r="136">
          <cell r="B136" t="str">
            <v>南川区头渡镇方竹村致富带头人胡承洪笋棚改造项目</v>
          </cell>
          <cell r="C136" t="str">
            <v>就业扶贫</v>
          </cell>
          <cell r="D136" t="str">
            <v>就业创业补助</v>
          </cell>
          <cell r="E136" t="str">
            <v>巩固提升类项目</v>
          </cell>
          <cell r="F136" t="str">
            <v>5100000996582363</v>
          </cell>
          <cell r="G136" t="str">
            <v>1.维修笋子加工棚顶棚180平方米；2.新建笋子加工棚接口48立方米；3.改造笋子加工炕35平方米；4.硬化笋子加工棚院坝90平方米。</v>
          </cell>
          <cell r="H136" t="str">
            <v>是</v>
          </cell>
        </row>
        <row r="137">
          <cell r="B137" t="str">
            <v>南川区头渡镇方竹村致富带头人周福彪笋棚改造项目</v>
          </cell>
          <cell r="C137" t="str">
            <v>就业扶贫</v>
          </cell>
          <cell r="D137" t="str">
            <v>就业创业补助</v>
          </cell>
          <cell r="E137" t="str">
            <v>巩固提升类项目</v>
          </cell>
          <cell r="F137" t="str">
            <v>5100000996583021</v>
          </cell>
          <cell r="G137" t="str">
            <v>1.维修笋子加工棚顶棚200平方米；2.新建笋子加工棚接口17.66立方米；3.改造笋子加工炕27平方米；4.改造长40米，宽1米的笋子加工棚入户路；5.硬化笋子加工棚院坝120平方米。</v>
          </cell>
          <cell r="H137" t="str">
            <v>是</v>
          </cell>
        </row>
        <row r="138">
          <cell r="B138" t="str">
            <v>南川区三泉镇观音村2021年度社道公路建设</v>
          </cell>
          <cell r="C138" t="str">
            <v>村基础设施</v>
          </cell>
          <cell r="D138" t="str">
            <v>其他</v>
          </cell>
          <cell r="E138" t="str">
            <v>巩固提升类项目</v>
          </cell>
          <cell r="F138" t="str">
            <v>5100000994653627</v>
          </cell>
          <cell r="G138" t="str">
            <v>观音村尖角至熊家屋基全长2.093公里4.5米宽硬化水泥路，牛门垭口-落凼全长0.314公里3.5米宽硬化水泥路，院子至后湾全长0.182公里3.5米宽硬化水泥路，青杠林至丛岭岗全长0.691公里3.5米宽硬化水泥路，青杠林至大路湾公路全长0.313公里3.5米宽硬化水泥路，新铺子至榜上公路全长0.278公里3.5米宽硬化水泥路，石磙子-大树坪公路全长1.125公里3.5米宽硬化水泥路，滚子庆-槽田公路全长0.5公里3.5米宽硬化水泥路，大树坪至土口房子公路全长0.641公里4.5米宽硬化水泥路</v>
          </cell>
          <cell r="H138" t="str">
            <v>是</v>
          </cell>
        </row>
        <row r="139">
          <cell r="B139" t="str">
            <v>南川区三泉镇观音村万卷书台花园道路建设</v>
          </cell>
          <cell r="C139" t="str">
            <v>村基础设施</v>
          </cell>
          <cell r="D139" t="str">
            <v>产业路</v>
          </cell>
          <cell r="E139" t="str">
            <v>巩固提升类项目</v>
          </cell>
          <cell r="F139" t="str">
            <v>5100000994653721</v>
          </cell>
          <cell r="G139" t="str">
            <v>万卷书台花园道路路基7公里</v>
          </cell>
          <cell r="H139" t="str">
            <v>是</v>
          </cell>
        </row>
        <row r="140">
          <cell r="B140" t="str">
            <v>南川区三泉镇观音村乡村旅游配套设施建设</v>
          </cell>
          <cell r="C140" t="str">
            <v>村基础设施</v>
          </cell>
          <cell r="D140" t="str">
            <v>其他</v>
          </cell>
          <cell r="E140" t="str">
            <v>巩固提升类项目</v>
          </cell>
          <cell r="F140" t="str">
            <v>5100000994654343</v>
          </cell>
          <cell r="G140" t="str">
            <v>万卷书台花园外新建20亩生态停车场</v>
          </cell>
          <cell r="H140" t="str">
            <v>是</v>
          </cell>
        </row>
        <row r="141">
          <cell r="B141" t="str">
            <v>南川区山王坪镇龙泉村花糯基地建设</v>
          </cell>
          <cell r="C141" t="str">
            <v>产业项目</v>
          </cell>
          <cell r="D141" t="str">
            <v>种植养殖加工服务</v>
          </cell>
          <cell r="E141" t="str">
            <v>巩固提升类项目</v>
          </cell>
          <cell r="F141" t="str">
            <v>5100000991757291</v>
          </cell>
          <cell r="G141" t="str">
            <v>新建500亩花糯基地1个，注册“白颊.黑叶猴”花糯商标，购置外包装25000个等</v>
          </cell>
          <cell r="H141" t="str">
            <v>否</v>
          </cell>
        </row>
        <row r="142">
          <cell r="B142" t="str">
            <v>南川区山王坪镇龙泉村中药材基地建设</v>
          </cell>
          <cell r="C142" t="str">
            <v>产业项目</v>
          </cell>
          <cell r="D142" t="str">
            <v>种植养殖加工服务</v>
          </cell>
          <cell r="E142" t="str">
            <v>巩固提升类项目</v>
          </cell>
          <cell r="F142" t="str">
            <v>5100000991759153</v>
          </cell>
          <cell r="G142" t="str">
            <v>流转土地20亩，新建示范基地1个20亩，新发展中药材200亩</v>
          </cell>
          <cell r="H142" t="str">
            <v>否</v>
          </cell>
        </row>
        <row r="143">
          <cell r="B143" t="str">
            <v>南川区山王坪镇龙泉村大榜至塔杠垭口公路建设</v>
          </cell>
          <cell r="C143" t="str">
            <v>村基础设施</v>
          </cell>
          <cell r="D143" t="str">
            <v>其他</v>
          </cell>
          <cell r="E143" t="str">
            <v>巩固提升类项目</v>
          </cell>
          <cell r="F143" t="str">
            <v>5100000994529751</v>
          </cell>
          <cell r="G143" t="str">
            <v>实施龙泉村大榜至塔杠垭口1.8公里公路改造提升</v>
          </cell>
          <cell r="H143" t="str">
            <v>否</v>
          </cell>
        </row>
        <row r="144">
          <cell r="B144" t="str">
            <v>南川区山王坪镇龙泉村大洞湾至猫在垭公路油化</v>
          </cell>
          <cell r="C144" t="str">
            <v>村基础设施</v>
          </cell>
          <cell r="D144" t="str">
            <v>其他</v>
          </cell>
          <cell r="E144" t="str">
            <v>巩固提升类项目</v>
          </cell>
          <cell r="F144" t="str">
            <v>5100000994535348</v>
          </cell>
          <cell r="G144" t="str">
            <v>实施龙泉村大洞湾至猫在垭2.62公里公路油化</v>
          </cell>
          <cell r="H144" t="str">
            <v>否</v>
          </cell>
        </row>
        <row r="145">
          <cell r="B145" t="str">
            <v>南川区山王坪镇龙泉村入户路硬化项目</v>
          </cell>
          <cell r="C145" t="str">
            <v>村基础设施</v>
          </cell>
          <cell r="D145" t="str">
            <v>通村、组硬化路及护栏</v>
          </cell>
          <cell r="E145" t="str">
            <v>巩固提升类项目</v>
          </cell>
          <cell r="F145" t="str">
            <v>5100000978214203</v>
          </cell>
          <cell r="G145" t="str">
            <v>硬化入户路长6000米，宽2.5米，厚0.1米。</v>
          </cell>
          <cell r="H145" t="str">
            <v>否</v>
          </cell>
        </row>
        <row r="146">
          <cell r="B146" t="str">
            <v>南川区黎香湖镇南太路乡村旅游基础设施提档升级工程</v>
          </cell>
          <cell r="C146" t="str">
            <v>产业项目</v>
          </cell>
          <cell r="D146" t="str">
            <v>休闲农业与乡村旅游</v>
          </cell>
          <cell r="E146" t="str">
            <v>巩固提升类项目</v>
          </cell>
          <cell r="F146" t="str">
            <v>5100000991761396</v>
          </cell>
          <cell r="G146" t="str">
            <v>南太路沿线旅游设施提档升级，规范标识、标牌，新建旅游厕所2座，沿途设置招呼站2座，垃圾分类房3个。</v>
          </cell>
          <cell r="H146" t="str">
            <v>是</v>
          </cell>
        </row>
        <row r="147">
          <cell r="B147" t="str">
            <v>南川区黎香湖镇南湖村乡村旅游综合体项目</v>
          </cell>
          <cell r="C147" t="str">
            <v>产业项目</v>
          </cell>
          <cell r="D147" t="str">
            <v>休闲农业与乡村旅游</v>
          </cell>
          <cell r="E147" t="str">
            <v>巩固提升类项目</v>
          </cell>
          <cell r="F147" t="str">
            <v>5100000991780333</v>
          </cell>
          <cell r="G147" t="str">
            <v>1、种植景观树45亩。2、树下套种药材45亩。3、临湖修建观光船屋2个。4、修建观光六角凉亭4个。5、修建观光步行便道400米，砼C20垫层（宽1.5米，厚0.1米），平铺防滑景观石块。6、修建临湖步行便道200米，防腐木质结构（宽1.5米，厚0.1米），安装临湖面仿木防护栏。</v>
          </cell>
          <cell r="H147" t="str">
            <v>是</v>
          </cell>
        </row>
        <row r="148">
          <cell r="B148" t="str">
            <v>南川区石溪镇盐井村乡村旅游配套设施建设</v>
          </cell>
          <cell r="C148" t="str">
            <v>产业项目</v>
          </cell>
          <cell r="D148" t="str">
            <v>休闲农业与乡村旅游</v>
          </cell>
          <cell r="E148" t="str">
            <v>巩固提升类项目</v>
          </cell>
          <cell r="F148" t="str">
            <v>5100000994390579</v>
          </cell>
          <cell r="G148" t="str">
            <v>在盐井村新建分散式停车位50个，占地500平方，缓解停车难问题</v>
          </cell>
          <cell r="H148" t="str">
            <v>否</v>
          </cell>
        </row>
        <row r="149">
          <cell r="B149" t="str">
            <v>南川区石溪镇盐井村休闲观光旅游步道及配套设施建设</v>
          </cell>
          <cell r="C149" t="str">
            <v>产业项目</v>
          </cell>
          <cell r="D149" t="str">
            <v>休闲农业与乡村旅游</v>
          </cell>
          <cell r="E149" t="str">
            <v>巩固提升类项目</v>
          </cell>
          <cell r="F149" t="str">
            <v>5100000994390943</v>
          </cell>
          <cell r="G149" t="str">
            <v>盐井观景台至便民服务中心步道建设长3公里，宽0.8米</v>
          </cell>
          <cell r="H149" t="str">
            <v>否</v>
          </cell>
        </row>
        <row r="150">
          <cell r="B150" t="str">
            <v>南川区石溪镇盐井村建公厕2座</v>
          </cell>
          <cell r="C150" t="str">
            <v>村基础设施</v>
          </cell>
          <cell r="D150" t="str">
            <v>休闲农业与乡村旅游</v>
          </cell>
          <cell r="E150" t="str">
            <v>巩固提升类项目</v>
          </cell>
          <cell r="F150" t="str">
            <v>5100000994391128</v>
          </cell>
          <cell r="G150" t="str">
            <v>在盐井村新建两处公厕</v>
          </cell>
          <cell r="H150" t="str">
            <v>否</v>
          </cell>
        </row>
        <row r="151">
          <cell r="B151" t="str">
            <v>南川区石溪镇梨子品种改良</v>
          </cell>
          <cell r="C151" t="str">
            <v>产业项目</v>
          </cell>
          <cell r="D151" t="str">
            <v>休闲农业与乡村旅游</v>
          </cell>
          <cell r="E151" t="str">
            <v>巩固提升类项目</v>
          </cell>
          <cell r="F151" t="str">
            <v>5100000991630785</v>
          </cell>
          <cell r="G151" t="str">
            <v>对现有的梨子果园进行80亩的品种改良及管护（除草、施肥）</v>
          </cell>
          <cell r="H151" t="str">
            <v>否</v>
          </cell>
        </row>
        <row r="152">
          <cell r="B152" t="str">
            <v>南川区南平镇永安村清新蔬菜种植专业合作社基础设施建设项目</v>
          </cell>
          <cell r="C152" t="str">
            <v>产业项目</v>
          </cell>
          <cell r="D152" t="str">
            <v>种植养殖加工服务</v>
          </cell>
          <cell r="E152" t="str">
            <v>巩固提升类项目</v>
          </cell>
          <cell r="F152" t="str">
            <v>5100000991612148</v>
          </cell>
          <cell r="G152" t="str">
            <v>1.安装防护栏1200米，材料加人工200元/米，需要资金24万元；2.安装PE水管2300米，合计72800元.</v>
          </cell>
          <cell r="H152" t="str">
            <v>否</v>
          </cell>
        </row>
        <row r="153">
          <cell r="B153" t="str">
            <v>南川区南平镇永安村原滋果酒农旅融合基础设施建设和生产管理用房提档升级项目</v>
          </cell>
          <cell r="C153" t="str">
            <v>产业项目</v>
          </cell>
          <cell r="D153" t="str">
            <v>其他</v>
          </cell>
          <cell r="E153" t="str">
            <v>巩固提升类项目</v>
          </cell>
          <cell r="F153" t="str">
            <v>5100000991615681</v>
          </cell>
          <cell r="G153" t="str">
            <v>1.新建排洪灌溉渠2240米；2.新建人行便道2000米；3.新建灌溉蓄水池1口50立方米，Φ8及以上钢筋，筋间距不大于20cm*20cm，池壁厚度不小于20cm，池底厚不小于15cm，混凝土标号为C20；3.防护栏整修1400平方米；4.房屋墙体加固2129.5平方米；5.生产便道300平方米；6.生产用房屋顶加固2200平方米。</v>
          </cell>
          <cell r="H153" t="str">
            <v>否</v>
          </cell>
        </row>
        <row r="154">
          <cell r="B154" t="str">
            <v>南川区南平镇永安村旅游厕所及标识标牌建设项目</v>
          </cell>
          <cell r="C154" t="str">
            <v>产业项目</v>
          </cell>
          <cell r="D154" t="str">
            <v>休闲农业与乡村旅游</v>
          </cell>
          <cell r="E154" t="str">
            <v>巩固提升类项目</v>
          </cell>
          <cell r="F154" t="str">
            <v>5100000994387000</v>
          </cell>
          <cell r="G154" t="str">
            <v>新建旅游卫生厕所50平方米，制作永安村旅游标识标牌</v>
          </cell>
          <cell r="H154" t="str">
            <v>否</v>
          </cell>
        </row>
        <row r="155">
          <cell r="B155" t="str">
            <v>南川区南平镇永安村生态停车场建设项目</v>
          </cell>
          <cell r="C155" t="str">
            <v>产业项目</v>
          </cell>
          <cell r="D155" t="str">
            <v>休闲农业与乡村旅游</v>
          </cell>
          <cell r="E155" t="str">
            <v>巩固提升类项目</v>
          </cell>
          <cell r="F155" t="str">
            <v>5100000994388093</v>
          </cell>
          <cell r="G155" t="str">
            <v>生态停车场1300平方米</v>
          </cell>
          <cell r="H155" t="str">
            <v>否</v>
          </cell>
        </row>
        <row r="156">
          <cell r="B156" t="str">
            <v>南川区南平镇永安村碧梦葡萄基础设施建设项目</v>
          </cell>
          <cell r="C156" t="str">
            <v>产业项目</v>
          </cell>
          <cell r="D156" t="str">
            <v>休闲农业与乡村旅游</v>
          </cell>
          <cell r="E156" t="str">
            <v>巩固提升类项目</v>
          </cell>
          <cell r="F156" t="str">
            <v>5100000991618831</v>
          </cell>
          <cell r="G156" t="str">
            <v>1.安装肥水一体化全自动反冲洗设备及管道设施，需资金12万元。2.修建耕作便道500米，C20标准，10cm厚，1米宽，需要资金3万元。3.购买铺设防草布35亩，需资金7万元。</v>
          </cell>
          <cell r="H156" t="str">
            <v>否</v>
          </cell>
        </row>
        <row r="157">
          <cell r="B157" t="str">
            <v>南川区德隆镇银杏村人畜饮水建设</v>
          </cell>
          <cell r="C157" t="str">
            <v>村基础设施</v>
          </cell>
          <cell r="D157" t="str">
            <v>其他</v>
          </cell>
          <cell r="E157" t="str">
            <v>巩固提升类项目</v>
          </cell>
          <cell r="F157" t="str">
            <v>5100000991641465</v>
          </cell>
          <cell r="G157" t="str">
            <v>   在银杏村1社新建水池：1、（小地名：石腾河沟）修建取水池1口（1立方米），蓄水池1口（20立方米），安装饮水管道32管1500米。2、 (小地名：大河沟)新建取水池1口（1立方米），蓄水池1口(小地名:毛坡)20立方米 ），安装饮水管道32管1500米。                                </v>
          </cell>
          <cell r="H157" t="str">
            <v>是</v>
          </cell>
        </row>
        <row r="158">
          <cell r="B158" t="str">
            <v>南川区德隆镇银杏村堡坎修建</v>
          </cell>
          <cell r="C158" t="str">
            <v>村基础设施</v>
          </cell>
          <cell r="D158" t="str">
            <v>其他</v>
          </cell>
          <cell r="E158" t="str">
            <v>巩固提升类项目</v>
          </cell>
          <cell r="F158" t="str">
            <v>5100000991641032</v>
          </cell>
          <cell r="G158" t="str">
            <v>在银杏村通村公路沿线维修堡坎200立方米。</v>
          </cell>
          <cell r="H158" t="str">
            <v>是</v>
          </cell>
        </row>
        <row r="159">
          <cell r="B159" t="str">
            <v>南川区水江镇山水村公路建设项目</v>
          </cell>
          <cell r="C159" t="str">
            <v>村基础设施</v>
          </cell>
          <cell r="D159" t="str">
            <v>产业路</v>
          </cell>
          <cell r="E159" t="str">
            <v>巩固提升类项目</v>
          </cell>
          <cell r="F159" t="str">
            <v>5100000991620676</v>
          </cell>
          <cell r="G159" t="str">
            <v>扩宽水洞煤矿至杨家湾公路，新开挖路基2.5米，油化公路3公里，宽6.5米。</v>
          </cell>
          <cell r="H159" t="str">
            <v>是</v>
          </cell>
        </row>
        <row r="160">
          <cell r="B160" t="str">
            <v>南川区金山镇龙山村2021年道路交通项目</v>
          </cell>
          <cell r="C160" t="str">
            <v>村基础设施</v>
          </cell>
          <cell r="D160" t="str">
            <v>其他</v>
          </cell>
          <cell r="E160" t="str">
            <v>巩固提升类项目</v>
          </cell>
          <cell r="F160" t="str">
            <v>5100000994595540</v>
          </cell>
          <cell r="G160" t="str">
            <v>维修整治龙山村道路1公里。</v>
          </cell>
          <cell r="H160" t="str">
            <v>是</v>
          </cell>
        </row>
        <row r="161">
          <cell r="B161" t="str">
            <v>南川区乾丰镇农化村2021年道路硬化项目</v>
          </cell>
          <cell r="C161" t="str">
            <v>村基础设施</v>
          </cell>
          <cell r="D161" t="str">
            <v>通村、组硬化路及护栏</v>
          </cell>
          <cell r="E161" t="str">
            <v>巩固提升类项目</v>
          </cell>
          <cell r="F161" t="str">
            <v>5100000994391088</v>
          </cell>
          <cell r="G161" t="str">
            <v>硬化农化村6组大岚垭至永葆湾长720米，农化村6组永葆湾至农化村7组桂花屋机长815米，合计长1535米，宽4.5米，厚0.2米。</v>
          </cell>
          <cell r="H161" t="str">
            <v>是</v>
          </cell>
        </row>
        <row r="162">
          <cell r="B162" t="str">
            <v>南川区乾丰镇农化村2021年新建停车场项目</v>
          </cell>
          <cell r="C162" t="str">
            <v>产业项目</v>
          </cell>
          <cell r="D162" t="str">
            <v>其他</v>
          </cell>
          <cell r="E162" t="str">
            <v>巩固提升类项目</v>
          </cell>
          <cell r="F162" t="str">
            <v>5100000994391257</v>
          </cell>
          <cell r="G162" t="str">
            <v>农化村5组硬化茶厂地坝（900㎡）、停车场（730㎡）3处及茶厂外面堡坎100立方米</v>
          </cell>
          <cell r="H162" t="str">
            <v>是</v>
          </cell>
        </row>
        <row r="163">
          <cell r="B163" t="str">
            <v>南川区乾丰镇农化村2021年产销中心配置项目</v>
          </cell>
          <cell r="C163" t="str">
            <v>产业项目</v>
          </cell>
          <cell r="D163" t="str">
            <v>其他</v>
          </cell>
          <cell r="E163" t="str">
            <v>巩固提升类项目</v>
          </cell>
          <cell r="F163" t="str">
            <v>5100000994391609</v>
          </cell>
          <cell r="G163" t="str">
            <v>完善农化村产销中心250平方米农副产品客商产销接待配套设施设备。</v>
          </cell>
          <cell r="H163" t="str">
            <v>是</v>
          </cell>
        </row>
        <row r="164">
          <cell r="B164" t="str">
            <v>南川区乾丰镇农化村2021年产业项目</v>
          </cell>
          <cell r="C164" t="str">
            <v>产业项目</v>
          </cell>
          <cell r="D164" t="str">
            <v>种植养殖加工服务</v>
          </cell>
          <cell r="E164" t="str">
            <v>巩固提升类项目</v>
          </cell>
          <cell r="F164" t="str">
            <v>5100000991617204</v>
          </cell>
          <cell r="G164" t="str">
            <v>农化村5组种植蜂糖李50亩（购置种苗3600株、栽植、管护、除草）</v>
          </cell>
          <cell r="H164" t="str">
            <v>是</v>
          </cell>
        </row>
        <row r="165">
          <cell r="B165" t="str">
            <v>南川区头渡镇前星村精品水稻基地建设项目</v>
          </cell>
          <cell r="C165" t="str">
            <v>产业项目</v>
          </cell>
          <cell r="D165" t="str">
            <v>种植养殖加工服务</v>
          </cell>
          <cell r="E165" t="str">
            <v>巩固提升类项目</v>
          </cell>
          <cell r="F165" t="str">
            <v>5100000992258176</v>
          </cell>
          <cell r="G165" t="str">
            <v>在前星1、2、3社发展连片精品水稻连片示范200亩。</v>
          </cell>
          <cell r="H165" t="str">
            <v>是</v>
          </cell>
        </row>
        <row r="166">
          <cell r="B166" t="str">
            <v>南川区头渡镇前星村基础设施整治及产业发展配套项目</v>
          </cell>
          <cell r="C166" t="str">
            <v>村基础设施</v>
          </cell>
          <cell r="D166" t="str">
            <v>产业路</v>
          </cell>
          <cell r="E166" t="str">
            <v>巩固提升类项目</v>
          </cell>
          <cell r="F166" t="str">
            <v>5100000992258434</v>
          </cell>
          <cell r="G166" t="str">
            <v>在前星村1社、2社新建产便道3公里，入户路整治等相关建设</v>
          </cell>
          <cell r="H166" t="str">
            <v>是</v>
          </cell>
        </row>
        <row r="167">
          <cell r="B167" t="str">
            <v>南川区黎香湖镇2021年度社道公路建设</v>
          </cell>
          <cell r="C167" t="str">
            <v>村基础设施</v>
          </cell>
          <cell r="D167" t="str">
            <v>其他</v>
          </cell>
          <cell r="E167" t="str">
            <v>巩固提升类项目</v>
          </cell>
          <cell r="F167" t="str">
            <v>5100000991786435</v>
          </cell>
          <cell r="G167" t="str">
            <v>硬化杨家核桃湾-石堡屋基公路0.6公里，宽4.5米。石门垭口-胡泽生房子，王光华房子-大院子，中海苗圃-九石坝，垭口公路-何家湾，奶牛场-大田沟，大田沟-中岗，原慈竹学校-赵志能房子，杨超明房子-刘昌合房子，南太路-半坡，沙湾-杨家屋基，观音岩-黄金扁，上芋河湾-舒焱彬房子，农耕博物馆-陈家湾，石坝岚丫-林官丫公路5.9公里，宽3.5米。</v>
          </cell>
          <cell r="H167" t="str">
            <v>是</v>
          </cell>
        </row>
        <row r="168">
          <cell r="B168" t="str">
            <v>南川区中桥乡普陀村山坪塘整治及蓄水池建设项目</v>
          </cell>
          <cell r="C168" t="str">
            <v>村基础设施</v>
          </cell>
          <cell r="D168" t="str">
            <v>小型农田水利设施</v>
          </cell>
          <cell r="E168" t="str">
            <v>巩固提升类项目</v>
          </cell>
          <cell r="F168" t="str">
            <v>5100000991756348</v>
          </cell>
          <cell r="G168" t="str">
            <v>整治王家沟山坪塘：浆砌块石内护坡340米；新建蓄水池1口5立方米</v>
          </cell>
          <cell r="H168" t="str">
            <v>是</v>
          </cell>
        </row>
        <row r="169">
          <cell r="B169" t="str">
            <v>南川区水江镇古城社区特色果园种植项目</v>
          </cell>
          <cell r="C169" t="str">
            <v>产业项目</v>
          </cell>
          <cell r="D169" t="str">
            <v>其他</v>
          </cell>
          <cell r="E169" t="str">
            <v>巩固提升类项目</v>
          </cell>
          <cell r="F169" t="str">
            <v>5100000991622433</v>
          </cell>
          <cell r="G169" t="str">
            <v>修建蓄水池3口800立方米；安装管道3公里。</v>
          </cell>
          <cell r="H169" t="str">
            <v>否</v>
          </cell>
        </row>
        <row r="170">
          <cell r="B170" t="str">
            <v>南川区东城街道黄淦村2组灌溉蓄水池建设项目</v>
          </cell>
          <cell r="C170" t="str">
            <v>产业项目</v>
          </cell>
          <cell r="D170" t="str">
            <v>其他</v>
          </cell>
          <cell r="E170" t="str">
            <v>巩固提升类项目</v>
          </cell>
          <cell r="F170" t="str">
            <v>5100000991654893</v>
          </cell>
          <cell r="G170" t="str">
            <v>修建灌溉蓄水池长55米，宽35米，深2米。</v>
          </cell>
          <cell r="H170" t="str">
            <v>是</v>
          </cell>
        </row>
        <row r="171">
          <cell r="B171" t="str">
            <v>楠竹山镇锅厂村黄家湾山坪塘续建工程</v>
          </cell>
          <cell r="C171" t="str">
            <v>产业项目</v>
          </cell>
          <cell r="D171" t="str">
            <v>其他</v>
          </cell>
          <cell r="E171" t="str">
            <v>巩固提升类项目</v>
          </cell>
          <cell r="F171" t="str">
            <v>5100000991624802</v>
          </cell>
          <cell r="G171" t="str">
            <v>1、山平塘迎水面止水墙。基础采用C20砼防渗, 长25.5m(包括嵌岩) ，高3m, 厚0.5m。
2、山平塘迎水面上游左右岸防渗墙。浆砌块石，长30m，高6m（包括基础2m）,厚1m；止水墙，C20砼长30m,高6m（包括基础2m）, 厚0.2m。
3、涵卧管。长35m, 采用C20砼。
4、山平塘迎水面坝脚护垫。采用C15埋石砼长6m, 宽22m, 厚0.8m。
5、坝顶安全砂条石栏杆。长45m。
6、塘右侧过境人行路2.5宽、30米长、砼路面0.05米厚，1.5米宽、100米长、砼路面0.05米厚，安全防护砖墙长30米、高1.7米(包括基础0.5米)、宽0.24米。
</v>
          </cell>
          <cell r="H171" t="str">
            <v>是</v>
          </cell>
        </row>
        <row r="172">
          <cell r="B172" t="str">
            <v>西城街道永隆居委7组管网延伸工程项目</v>
          </cell>
          <cell r="C172" t="str">
            <v>村基础设施</v>
          </cell>
          <cell r="D172" t="str">
            <v>其他</v>
          </cell>
          <cell r="E172" t="str">
            <v>巩固提升类项目</v>
          </cell>
          <cell r="F172" t="str">
            <v>5100000994477688</v>
          </cell>
          <cell r="G172" t="str">
            <v>供水管道安装DN300钢塑复合管2717米，DN90钢塑复合管260米，ND63塑料管386米，人工挖沟槽约1700立方米，回填约1700立方米，安装DN15表径93户。</v>
          </cell>
          <cell r="H172" t="str">
            <v>否</v>
          </cell>
        </row>
        <row r="173">
          <cell r="B173" t="str">
            <v>南川区福寿镇蓄水池维修整治项目</v>
          </cell>
          <cell r="C173" t="str">
            <v>产业项目</v>
          </cell>
          <cell r="D173" t="str">
            <v>其他</v>
          </cell>
          <cell r="E173" t="str">
            <v>巩固提升类项目</v>
          </cell>
          <cell r="F173" t="str">
            <v>5100000991702602</v>
          </cell>
          <cell r="G173" t="str">
            <v>维修整治蓄水池一口</v>
          </cell>
          <cell r="H173" t="str">
            <v>是</v>
          </cell>
        </row>
        <row r="174">
          <cell r="B174" t="str">
            <v>南川区峰岩乡峰中村2021年通村公路硬化项目</v>
          </cell>
          <cell r="C174" t="str">
            <v>村基础设施</v>
          </cell>
          <cell r="D174" t="str">
            <v>产业路</v>
          </cell>
          <cell r="E174" t="str">
            <v>巩固提升类项目</v>
          </cell>
          <cell r="F174" t="str">
            <v>5100000992636499</v>
          </cell>
          <cell r="G174" t="str">
            <v>用C30砼硬化宽4.5米、厚0.2米、长2860米路段。</v>
          </cell>
          <cell r="H174" t="str">
            <v>否</v>
          </cell>
        </row>
        <row r="175">
          <cell r="B175" t="str">
            <v>南川区古花镇古花村河提整治项目</v>
          </cell>
          <cell r="C175" t="str">
            <v>村基础设施</v>
          </cell>
          <cell r="D175" t="str">
            <v>小型农田水利设施</v>
          </cell>
          <cell r="E175" t="str">
            <v>巩固提升类项目</v>
          </cell>
          <cell r="F175" t="str">
            <v>5100000991887713</v>
          </cell>
          <cell r="G175" t="str">
            <v>河提维修整治240米</v>
          </cell>
          <cell r="H175" t="str">
            <v>是</v>
          </cell>
        </row>
        <row r="176">
          <cell r="B176" t="str">
            <v>南川区河图镇骑坪村乡村旅游基础设施建设项目</v>
          </cell>
          <cell r="C176" t="str">
            <v>产业项目</v>
          </cell>
          <cell r="D176" t="str">
            <v>其他</v>
          </cell>
          <cell r="E176" t="str">
            <v>巩固提升类项目</v>
          </cell>
          <cell r="F176" t="str">
            <v>5100000994390437</v>
          </cell>
          <cell r="G176" t="str">
            <v>在骑坪村2组新建乡村特色农产品移动售货亭2个；结合骑坪村板栗产业和现有民宿，打造板栗基地核心区景观600平米；新建农耕雕塑2组、农事体验区200平米。</v>
          </cell>
          <cell r="H176" t="str">
            <v>否</v>
          </cell>
        </row>
        <row r="177">
          <cell r="B177" t="str">
            <v>南川区河图镇骑坪村人饮管网改造工程</v>
          </cell>
          <cell r="C177" t="str">
            <v>村基础设施</v>
          </cell>
          <cell r="D177" t="str">
            <v>其他</v>
          </cell>
          <cell r="E177" t="str">
            <v>巩固提升类项目</v>
          </cell>
          <cell r="F177" t="str">
            <v>5100000991639976</v>
          </cell>
          <cell r="G177" t="str">
            <v>安装人饮管网8000米（包括开挖、回填），28.85元/米，需资金23.08万元；安装水表、表前阀、表后阀120户，160元/户，需资金1.92万元。共需资金25万元。</v>
          </cell>
          <cell r="H177" t="str">
            <v>否</v>
          </cell>
        </row>
        <row r="178">
          <cell r="B178" t="str">
            <v>南川区2021年度项目管理费</v>
          </cell>
          <cell r="C178" t="str">
            <v>项目管理费</v>
          </cell>
          <cell r="D178" t="str">
            <v>项目管理费</v>
          </cell>
          <cell r="E178" t="str">
            <v>巩固提升类项目</v>
          </cell>
          <cell r="F178" t="str">
            <v>5100000977943216</v>
          </cell>
          <cell r="G178" t="str">
            <v>按照不超过1%的比例从衔接资金中统筹安排项目管理费，由县级使用。项目管理费主要用于项目前期设计、评审、招标、监理以及验收等与项目管理相关的支出</v>
          </cell>
          <cell r="H178" t="str">
            <v>是</v>
          </cell>
        </row>
        <row r="179">
          <cell r="B179" t="str">
            <v>致富带头人培训项目</v>
          </cell>
          <cell r="C179" t="str">
            <v>教育扶贫</v>
          </cell>
          <cell r="D179" t="str">
            <v>就业创业培训</v>
          </cell>
          <cell r="E179" t="str">
            <v>巩固提升类项目</v>
          </cell>
          <cell r="F179" t="str">
            <v>5100000983252313</v>
          </cell>
          <cell r="G179" t="str">
            <v>培训致富带头人522人</v>
          </cell>
          <cell r="H179" t="str">
            <v>是</v>
          </cell>
        </row>
        <row r="180">
          <cell r="B180" t="str">
            <v>南川区支持解决防止返贫突出问题</v>
          </cell>
          <cell r="C180" t="str">
            <v>其他</v>
          </cell>
          <cell r="D180" t="str">
            <v>其他</v>
          </cell>
          <cell r="E180" t="str">
            <v>巩固提升类项目</v>
          </cell>
          <cell r="F180" t="str">
            <v>5100000992262146</v>
          </cell>
          <cell r="G180" t="str">
            <v>安排用于产业发展、小额信贷贴息、生产经营和劳动技能培训、公益岗位补助等</v>
          </cell>
          <cell r="H180" t="str">
            <v>是</v>
          </cell>
        </row>
        <row r="181">
          <cell r="B181" t="str">
            <v>南川区脱贫人口跨省就业支持</v>
          </cell>
          <cell r="C181" t="str">
            <v>就业扶贫</v>
          </cell>
          <cell r="D181" t="str">
            <v>就业创业补助</v>
          </cell>
          <cell r="E181" t="str">
            <v>巩固提升类项目</v>
          </cell>
          <cell r="F181" t="str">
            <v>5100000992262348</v>
          </cell>
          <cell r="G181" t="str">
            <v>对跨省就业的脱贫劳动力适当安排一次性交通补助</v>
          </cell>
          <cell r="H181" t="str">
            <v>是</v>
          </cell>
        </row>
        <row r="182">
          <cell r="B182" t="str">
            <v>黎香湖东湖人饮巩固提升工程</v>
          </cell>
          <cell r="C182" t="str">
            <v>生活条件改善</v>
          </cell>
          <cell r="D182" t="str">
            <v>解决安全饮水</v>
          </cell>
          <cell r="E182" t="str">
            <v>巩固提升类项目</v>
          </cell>
          <cell r="F182" t="str">
            <v>5100000998639912</v>
          </cell>
          <cell r="G182" t="str">
            <v>安装DN110PE管2800m，不锈钢水池1座，无负压自动加压设备1套，泵房1座及供电线路。</v>
          </cell>
          <cell r="H182" t="str">
            <v>是</v>
          </cell>
        </row>
        <row r="183">
          <cell r="B183" t="str">
            <v>西城街道安平居委7社人饮工程（芋头沟）</v>
          </cell>
          <cell r="C183" t="str">
            <v>生活条件改善</v>
          </cell>
          <cell r="D183" t="str">
            <v>解决安全饮水</v>
          </cell>
          <cell r="E183" t="str">
            <v>巩固提升类项目</v>
          </cell>
          <cell r="F183" t="str">
            <v>5100000998636056</v>
          </cell>
          <cell r="G183" t="str">
            <v>安装DN50-20PPR管4700m,一表两阀38套。</v>
          </cell>
          <cell r="H183" t="str">
            <v>否</v>
          </cell>
        </row>
        <row r="184">
          <cell r="B184" t="str">
            <v>峰岩乡峰胜村2、3社人饮工程</v>
          </cell>
          <cell r="C184" t="str">
            <v>生活条件改善</v>
          </cell>
          <cell r="D184" t="str">
            <v>解决安全饮水</v>
          </cell>
          <cell r="E184" t="str">
            <v>巩固提升类项目</v>
          </cell>
          <cell r="F184" t="str">
            <v>5100000998638726</v>
          </cell>
          <cell r="G184" t="str">
            <v>峰岩水厂管网延伸，安装DN32-20PPR管5500米，安装一表两阀40套。</v>
          </cell>
          <cell r="H184" t="str">
            <v>否</v>
          </cell>
        </row>
        <row r="185">
          <cell r="B185" t="str">
            <v>民主镇卓家桥水厂管网改造</v>
          </cell>
          <cell r="C185" t="str">
            <v>生活条件改善</v>
          </cell>
          <cell r="D185" t="str">
            <v>解决安全饮水</v>
          </cell>
          <cell r="E185" t="str">
            <v>巩固提升类项目</v>
          </cell>
          <cell r="F185" t="str">
            <v>5100000998735592</v>
          </cell>
          <cell r="G185" t="str">
            <v>民主水厂管网延伸，安装安装DN50-20PPR管20650米，安装一表两阀200套。</v>
          </cell>
          <cell r="H185" t="str">
            <v>否</v>
          </cell>
        </row>
        <row r="186">
          <cell r="B186" t="str">
            <v>红庙水厂等5处水质提升工程</v>
          </cell>
          <cell r="C186" t="str">
            <v>生活条件改善</v>
          </cell>
          <cell r="D186" t="str">
            <v>解决安全饮水</v>
          </cell>
          <cell r="E186" t="str">
            <v>巩固提升类项目</v>
          </cell>
          <cell r="F186" t="str">
            <v>5100000999275469</v>
          </cell>
          <cell r="G186" t="str">
            <v>增加超滤膜过滤设备5套，其中200立方/天4套，100立方/天1套，并建设相应的配套设施。</v>
          </cell>
          <cell r="H186" t="str">
            <v>是</v>
          </cell>
        </row>
        <row r="187">
          <cell r="B187" t="str">
            <v>太平场镇维修整治桥头居委（13社、16社）、高洞村人饮（石鹰涯山坪塘）工程</v>
          </cell>
          <cell r="C187" t="str">
            <v>生活条件改善</v>
          </cell>
          <cell r="D187" t="str">
            <v>解决安全饮水</v>
          </cell>
          <cell r="E187" t="str">
            <v>巩固提升类项目</v>
          </cell>
          <cell r="F187" t="str">
            <v>5100000998710648</v>
          </cell>
          <cell r="G187" t="str">
            <v>维修13社100立方蓄水池，更换16社各类供水管道4100米，维修整治高洞村人饮水源石鹰涯山坪塘（位于三星4社）</v>
          </cell>
          <cell r="H187" t="str">
            <v>是</v>
          </cell>
        </row>
        <row r="188">
          <cell r="B188" t="str">
            <v>楠竹山镇谢坝村供水保障工程(水厂及管网改造)</v>
          </cell>
          <cell r="C188" t="str">
            <v>生活条件改善</v>
          </cell>
          <cell r="D188" t="str">
            <v>解决安全饮水</v>
          </cell>
          <cell r="E188" t="str">
            <v>巩固提升类项目</v>
          </cell>
          <cell r="F188" t="str">
            <v>'5100000998739342</v>
          </cell>
          <cell r="G188" t="str">
            <v>1、广栋子水厂：安装处理能力为300m3的半自动二氧化氯消毒设备1套、安装塑料遮阳棚80m2、安装500Ｌ混凝剂加药桶1只、整改用电线路。2、改造双河场供区内用户主支管道3.5km、更换供区内用户水表168只。</v>
          </cell>
          <cell r="H188" t="str">
            <v>是</v>
          </cell>
        </row>
        <row r="189">
          <cell r="B189" t="str">
            <v>楠竹山镇锅厂村果山滑坡地灾安置点饮水工程</v>
          </cell>
          <cell r="C189" t="str">
            <v>生活条件改善</v>
          </cell>
          <cell r="D189" t="str">
            <v>解决安全饮水</v>
          </cell>
          <cell r="E189" t="str">
            <v>巩固提升类项目</v>
          </cell>
          <cell r="F189" t="str">
            <v>5100000998635419</v>
          </cell>
          <cell r="G189" t="str">
            <v>锅厂村1社寨子垭口新建50m³钢筋砼蓄水池1口，安装供水管道DN32-20PE管3000m。</v>
          </cell>
          <cell r="H189" t="str">
            <v>是</v>
          </cell>
        </row>
        <row r="190">
          <cell r="B190" t="str">
            <v>十四五农村供水保障规划设计费</v>
          </cell>
          <cell r="C190" t="str">
            <v>生活条件改善</v>
          </cell>
          <cell r="D190" t="str">
            <v>解决安全饮水</v>
          </cell>
          <cell r="E190" t="str">
            <v>巩固提升类项目</v>
          </cell>
          <cell r="F190" t="str">
            <v>5100001000398267</v>
          </cell>
          <cell r="G190" t="str">
            <v>完成《南川区十四五农村供水保障规划》</v>
          </cell>
          <cell r="H190" t="str">
            <v>是</v>
          </cell>
        </row>
        <row r="191">
          <cell r="B191" t="str">
            <v>南川区2021年扶贫济困医疗基金</v>
          </cell>
          <cell r="C191" t="str">
            <v>健康扶贫</v>
          </cell>
          <cell r="D191" t="str">
            <v>接受医疗救助</v>
          </cell>
          <cell r="E191" t="str">
            <v>巩固提升类项目</v>
          </cell>
          <cell r="F191" t="str">
            <v>5100000983524344</v>
          </cell>
          <cell r="G191" t="str">
            <v>对全区建档立卡贫困人员、纳入民政救助的9类人员医保目录外医疗费用按比例救助，每人每年最高救助额度不超过5万元。</v>
          </cell>
          <cell r="H191" t="str">
            <v>是</v>
          </cell>
        </row>
        <row r="192">
          <cell r="B192" t="str">
            <v>南川区农村危房改造配套资金</v>
          </cell>
          <cell r="C192" t="str">
            <v>危房改造</v>
          </cell>
          <cell r="D192" t="str">
            <v>危房改造</v>
          </cell>
          <cell r="E192" t="str">
            <v>巩固提升类项目</v>
          </cell>
          <cell r="F192" t="str">
            <v>5100000983526461</v>
          </cell>
          <cell r="G192" t="str">
            <v>2020年农村C级危房改造292户、D级危房改造461户。</v>
          </cell>
          <cell r="H192" t="str">
            <v>是</v>
          </cell>
        </row>
        <row r="193">
          <cell r="B193" t="str">
            <v>南川区2021年健康扶贫医疗基金</v>
          </cell>
          <cell r="C193" t="str">
            <v>健康扶贫</v>
          </cell>
          <cell r="D193" t="str">
            <v>接受医疗救助</v>
          </cell>
          <cell r="E193" t="str">
            <v>巩固提升类项目</v>
          </cell>
          <cell r="F193" t="str">
            <v>5100000983524853</v>
          </cell>
          <cell r="G193" t="str">
            <v>全面落实农村建档立卡贫困人口住院经基本医保、大病保险、扶贫济困医疗基金、民政医疗救助、健康扶贫医疗基金及精准脱贫保险报销后个人自付超出总金额10%的部分，慢病、重特大疾病门诊经上述报销后个人自付超出总金额20%的部分由健康扶贫政府兜底资金解决。</v>
          </cell>
          <cell r="H193" t="str">
            <v>是</v>
          </cell>
        </row>
        <row r="194">
          <cell r="B194" t="str">
            <v>南川区2021年建档立卡大学生资助</v>
          </cell>
          <cell r="C194" t="str">
            <v>教育扶贫</v>
          </cell>
          <cell r="D194" t="str">
            <v>其他教育扶贫</v>
          </cell>
          <cell r="E194" t="str">
            <v>巩固提升类项目</v>
          </cell>
          <cell r="F194" t="str">
            <v>5100000983407118</v>
          </cell>
          <cell r="G194" t="str">
            <v>用于重庆籍建档立卡贫困家庭大学生资助（区县财政承担部分）。</v>
          </cell>
          <cell r="H194" t="str">
            <v>是</v>
          </cell>
        </row>
        <row r="195">
          <cell r="B195" t="str">
            <v>南川区2021年5年救助计划</v>
          </cell>
          <cell r="C195" t="str">
            <v>教育扶贫</v>
          </cell>
          <cell r="D195" t="str">
            <v>其他教育扶贫</v>
          </cell>
          <cell r="E195" t="str">
            <v>巩固提升类项目</v>
          </cell>
          <cell r="F195" t="str">
            <v>5100000983529520</v>
          </cell>
          <cell r="G195" t="str">
            <v>在建卡脱贫户教育普惠政策的基础上，对在我区就读的学前教育、义务教育、普通高中教育、中职教育中的建卡脱贫户子女分别给予资助。资助标准为学前教育每生每期100元，义务教育每生每期200元，普通高中教育每生每期400元，中职教育每生每期300元。</v>
          </cell>
          <cell r="H195" t="str">
            <v>是</v>
          </cell>
        </row>
        <row r="196">
          <cell r="B196" t="str">
            <v>南川区2021年脱贫户购买合作医疗保险补贴</v>
          </cell>
          <cell r="C196" t="str">
            <v>健康扶贫</v>
          </cell>
          <cell r="D196" t="str">
            <v>参加城乡居民基本医疗保险</v>
          </cell>
          <cell r="E196" t="str">
            <v>巩固提升类项目</v>
          </cell>
          <cell r="F196" t="str">
            <v>5100000983496313</v>
          </cell>
          <cell r="G196" t="str">
            <v>对全区已脱贫建卡贫困人口参加合作医疗保险实施补贴，补助标准200元/人•年。</v>
          </cell>
          <cell r="H196" t="str">
            <v>是</v>
          </cell>
        </row>
        <row r="197">
          <cell r="B197" t="str">
            <v>前星村乡村振兴以工代赈示范工程</v>
          </cell>
          <cell r="C197" t="str">
            <v>产业项目</v>
          </cell>
          <cell r="D197" t="str">
            <v>其他</v>
          </cell>
          <cell r="E197" t="str">
            <v>巩固提升类项目</v>
          </cell>
          <cell r="F197" t="str">
            <v>5100000994976374</v>
          </cell>
          <cell r="G197" t="str">
            <v>新建生态停车场3个2800平方米，新建产业耕作道5公里，宽2.5米。</v>
          </cell>
          <cell r="H197" t="str">
            <v>是</v>
          </cell>
        </row>
        <row r="198">
          <cell r="B198" t="str">
            <v>河图镇骑坪村人居环境整治建设项目</v>
          </cell>
          <cell r="C198" t="str">
            <v>村基础设施</v>
          </cell>
          <cell r="D198" t="str">
            <v>其他</v>
          </cell>
          <cell r="E198" t="str">
            <v>巩固提升类项目</v>
          </cell>
          <cell r="F198" t="str">
            <v>5100000991884284</v>
          </cell>
          <cell r="G198" t="str">
            <v>庭院栏杆安装175米；墙面整治280㎡；排污沟整治70米；屋顶整治636㎡；绿化、美化农户周边环境40㎡；院坝硬化333㎡；入户路硬化175㎡。</v>
          </cell>
          <cell r="H198" t="str">
            <v>否</v>
          </cell>
        </row>
        <row r="199">
          <cell r="B199" t="str">
            <v>重庆市南川区林木良种场2021年国有贫困林场扶贫资金项目—枯死松树除治项目</v>
          </cell>
          <cell r="C199" t="str">
            <v>产业项目</v>
          </cell>
          <cell r="D199" t="str">
            <v>其他</v>
          </cell>
          <cell r="E199" t="str">
            <v>巩固提升类项目</v>
          </cell>
          <cell r="F199" t="str">
            <v>5100000970229001</v>
          </cell>
          <cell r="G199" t="str">
            <v>除治贫困国有林场国有林区域枯死松树1.2万株以上，为南川区脱贫户提供10个临时性就业工作岗位。</v>
          </cell>
          <cell r="H199" t="str">
            <v>是</v>
          </cell>
        </row>
        <row r="200">
          <cell r="B200" t="str">
            <v>重庆市南川区林木良种场2021年种子园生产业务用房维修维护项目</v>
          </cell>
          <cell r="C200" t="str">
            <v>村基础设施</v>
          </cell>
          <cell r="D200" t="str">
            <v>其他</v>
          </cell>
          <cell r="E200" t="str">
            <v>巩固提升类项目</v>
          </cell>
          <cell r="F200" t="str">
            <v>5100000995376940</v>
          </cell>
          <cell r="G200" t="str">
            <v>兴隆种子园生产业务用房维修维护项目维修总建筑面积1456平方米。为南川区周边脱贫人口或监测对象提供3个临时性就业工作岗位。</v>
          </cell>
          <cell r="H200" t="str">
            <v>是</v>
          </cell>
        </row>
        <row r="201">
          <cell r="B201" t="str">
            <v>山王坪镇庙坝村三社公路建设项目</v>
          </cell>
          <cell r="C201" t="str">
            <v>村基础设施</v>
          </cell>
          <cell r="D201" t="str">
            <v>通村、组硬化路及护栏</v>
          </cell>
          <cell r="E201" t="str">
            <v>巩固提升类项目</v>
          </cell>
          <cell r="F201" t="str">
            <v>5100001000450576</v>
          </cell>
          <cell r="G201" t="str">
            <v>黑桃树屋基至大土路段2.2公里路 肩、边沟建设（路肩宽30cm、边沟 20cmx30cm）及堡坎 llOm，建设。</v>
          </cell>
          <cell r="H201" t="str">
            <v>是</v>
          </cell>
        </row>
        <row r="202">
          <cell r="B202" t="str">
            <v>河图镇虎头村、 上河村人饮管网 改造项目</v>
          </cell>
          <cell r="C202" t="str">
            <v>村基础设施</v>
          </cell>
          <cell r="D202" t="str">
            <v>其他</v>
          </cell>
          <cell r="E202" t="str">
            <v>巩固提升类项目</v>
          </cell>
          <cell r="F202" t="str">
            <v>5100001000452769</v>
          </cell>
          <cell r="G202" t="str">
            <v>安装饮水管网10100m, 土石方开挖 及回填1000m3,砕回填88m3,闸阀 井12座。</v>
          </cell>
          <cell r="H202" t="str">
            <v>否</v>
          </cell>
        </row>
        <row r="203">
          <cell r="B203" t="str">
            <v>南川区民主镇易地扶贫搬迁后续扶持建设项目
</v>
          </cell>
          <cell r="C203" t="str">
            <v>产业项目</v>
          </cell>
          <cell r="D203" t="str">
            <v>其他</v>
          </cell>
          <cell r="E203" t="str">
            <v>巩固提升类项目</v>
          </cell>
          <cell r="F203" t="str">
            <v>5100001005457818</v>
          </cell>
          <cell r="G203" t="str">
            <v>新建养殖水池5个40亩，修筑坝体10000立方米，安装防护栏350米。新建水渠500米，安装排水管道500米，新建溢洪道500米。新建生产便道1400米；新建产业路宽4.5米，长1公里；完善照明等配套设施</v>
          </cell>
          <cell r="H203" t="str">
            <v>是</v>
          </cell>
        </row>
        <row r="204">
          <cell r="B204" t="str">
            <v>南川区雨露计划职业教育补助</v>
          </cell>
          <cell r="C204" t="str">
            <v>教育扶贫</v>
          </cell>
          <cell r="D204" t="str">
            <v>享受“雨露计划”职业教育补助</v>
          </cell>
          <cell r="E204" t="str">
            <v>巩固提升类项目</v>
          </cell>
          <cell r="F204" t="str">
            <v>5100001005452583</v>
          </cell>
          <cell r="G204" t="str">
            <v>建卡脱贫户家庭、监测户家庭中接受中、高职教育的子女，每人秋季补助1500元。</v>
          </cell>
          <cell r="H204" t="str">
            <v>是</v>
          </cell>
        </row>
        <row r="205">
          <cell r="B205" t="str">
            <v>南川区头渡镇柏枝村1社社道公路建设</v>
          </cell>
          <cell r="C205" t="str">
            <v>村基础设施</v>
          </cell>
          <cell r="D205" t="str">
            <v>产业路</v>
          </cell>
          <cell r="E205" t="str">
            <v>巩固提升类项目</v>
          </cell>
          <cell r="F205" t="str">
            <v>5100001005539460</v>
          </cell>
          <cell r="G205" t="str">
            <v>维修整治柏枝村1社社道公路1.3公里，修建堡坎1050立方米，恢复水泥路面2处。</v>
          </cell>
          <cell r="H205" t="str">
            <v>是</v>
          </cell>
        </row>
        <row r="206">
          <cell r="B206" t="str">
            <v>南川区中桥乡普陀村富硒米生产加工车间及直播间建设项目</v>
          </cell>
          <cell r="C206" t="str">
            <v>产业项目</v>
          </cell>
          <cell r="D206" t="str">
            <v>其他</v>
          </cell>
          <cell r="E206" t="str">
            <v>巩固提升类项目</v>
          </cell>
          <cell r="F206" t="str">
            <v>5100001005452944</v>
          </cell>
          <cell r="G206" t="str">
            <v>生产加工及直播车间：富硒米加工，购买碾米机一台、密封机一台、打码机一个、直播设备一套、包装袋2000个，生产加工车间及直播间配套设施建设</v>
          </cell>
          <cell r="H206" t="str">
            <v>是</v>
          </cell>
        </row>
        <row r="207">
          <cell r="B207" t="str">
            <v>南川区三泉镇观音村观音岩公厕项目</v>
          </cell>
          <cell r="C207" t="str">
            <v>村基础设施</v>
          </cell>
          <cell r="D207" t="str">
            <v>其他</v>
          </cell>
          <cell r="E207" t="str">
            <v>巩固提升类项目</v>
          </cell>
          <cell r="F207" t="str">
            <v>5100000994654343</v>
          </cell>
          <cell r="G207" t="str">
            <v>新建和改造旅游公厕2座，包含主体建筑与化粪池，占地约80平方米</v>
          </cell>
          <cell r="H207" t="str">
            <v>是</v>
          </cell>
        </row>
        <row r="208">
          <cell r="B208" t="str">
            <v>南川区黎香湖镇2021年农村道路建设项目</v>
          </cell>
          <cell r="C208" t="str">
            <v>村基础设施</v>
          </cell>
          <cell r="D208" t="str">
            <v>通村、组硬化路及护栏</v>
          </cell>
          <cell r="E208" t="str">
            <v>巩固提升类项目</v>
          </cell>
          <cell r="F208" t="str">
            <v>5100001005452947</v>
          </cell>
          <cell r="G208" t="str">
            <v>新开挖大猪圈-晏家屋基，鱼房-石坝通社路1.6公里，宽4.5米。新开挖水冲子-方家沟，水厂-兰开容屋侧连接路1.7公里，宽4.5米。</v>
          </cell>
          <cell r="H208" t="str">
            <v>是</v>
          </cell>
        </row>
        <row r="209">
          <cell r="B209" t="str">
            <v>南川区非全日制公益性岗位补助</v>
          </cell>
          <cell r="C209" t="str">
            <v>就业扶贫</v>
          </cell>
          <cell r="D209" t="str">
            <v>就业创业补助</v>
          </cell>
          <cell r="E209" t="str">
            <v>巩固提升类项目</v>
          </cell>
        </row>
        <row r="209">
          <cell r="G209" t="str">
            <v>对全区34个乡镇（街道）难以市场化安置的脱贫户、边缘户劳动力，开发安置公益性岗位860个。</v>
          </cell>
          <cell r="H209" t="str">
            <v>是</v>
          </cell>
        </row>
        <row r="210">
          <cell r="B210" t="str">
            <v>南川区鸣玉镇“稻香渔歌”乡村振兴示范长廊一期工程建设项目</v>
          </cell>
          <cell r="C210" t="str">
            <v>产业项目</v>
          </cell>
          <cell r="D210" t="str">
            <v>休闲农业与乡村旅游</v>
          </cell>
          <cell r="E210" t="str">
            <v>巩固提升类项目</v>
          </cell>
        </row>
        <row r="210">
          <cell r="G210" t="str">
            <v> 鸣玉镇中心社区“稻香渔歌”示范基地建设。</v>
          </cell>
          <cell r="H210" t="str">
            <v>否</v>
          </cell>
        </row>
        <row r="211">
          <cell r="B211" t="str">
            <v>南城街道双河场村2020年四好农村道路建设项目三标段</v>
          </cell>
          <cell r="C211" t="str">
            <v>村基础设施</v>
          </cell>
          <cell r="D211" t="str">
            <v>通村、组硬化路及护栏</v>
          </cell>
          <cell r="E211" t="str">
            <v>巩固提升类项目</v>
          </cell>
        </row>
        <row r="211">
          <cell r="G211" t="str">
            <v>农村四好道路建设，c25混凝土硬化长2.393公里，宽3.5米。</v>
          </cell>
          <cell r="H211" t="str">
            <v>是</v>
          </cell>
        </row>
        <row r="212">
          <cell r="B212" t="str">
            <v>南川区大有镇大保村2021年陈耳山扶贫及产业道路建设项目</v>
          </cell>
          <cell r="C212" t="str">
            <v>村基础设施</v>
          </cell>
          <cell r="D212" t="str">
            <v>产业路</v>
          </cell>
          <cell r="E212" t="str">
            <v>巩固提升类项目</v>
          </cell>
        </row>
        <row r="212">
          <cell r="G212" t="str">
            <v>硬化2.5m宽、15cm厚入户道路1.09公里。</v>
          </cell>
          <cell r="H212" t="str">
            <v>是</v>
          </cell>
        </row>
      </sheetData>
      <sheetData sheetId="1"/>
      <sheetData sheetId="2"/>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筛选分析-(列H) (计数)"/>
    </sheetNames>
    <sheetDataSet>
      <sheetData sheetId="0">
        <row r="1">
          <cell r="B1" t="str">
            <v>附件</v>
          </cell>
        </row>
        <row r="2">
          <cell r="A2" t="str">
            <v>南川区2022年财政衔接推进乡村振兴补助资金项目计划表</v>
          </cell>
        </row>
        <row r="3">
          <cell r="P3" t="str">
            <v>单位：万元</v>
          </cell>
        </row>
        <row r="4">
          <cell r="A4" t="str">
            <v>序号</v>
          </cell>
          <cell r="B4" t="str">
            <v>项目名称</v>
          </cell>
          <cell r="C4" t="str">
            <v>项目类别</v>
          </cell>
          <cell r="D4" t="str">
            <v>建设性质</v>
          </cell>
          <cell r="E4" t="str">
            <v>实施地点</v>
          </cell>
          <cell r="F4" t="str">
            <v>实施年度</v>
          </cell>
          <cell r="G4" t="str">
            <v>实施单位</v>
          </cell>
        </row>
        <row r="4">
          <cell r="I4" t="str">
            <v>建设任务</v>
          </cell>
          <cell r="J4" t="str">
            <v>资金规模和筹资方式</v>
          </cell>
        </row>
        <row r="4">
          <cell r="M4" t="str">
            <v>资金性质</v>
          </cell>
          <cell r="N4" t="str">
            <v>受益对象</v>
          </cell>
          <cell r="O4" t="str">
            <v>绩效目标</v>
          </cell>
          <cell r="P4" t="str">
            <v>群众参与和带贫减贫机制</v>
          </cell>
        </row>
        <row r="5">
          <cell r="G5" t="str">
            <v>主管部门</v>
          </cell>
          <cell r="H5" t="str">
            <v>业主单位</v>
          </cell>
        </row>
        <row r="5">
          <cell r="J5" t="str">
            <v>小计(万元）</v>
          </cell>
          <cell r="K5" t="str">
            <v>财政衔接资金</v>
          </cell>
          <cell r="L5" t="str">
            <v>其他资金</v>
          </cell>
        </row>
        <row r="6">
          <cell r="B6" t="str">
            <v>合计</v>
          </cell>
        </row>
        <row r="6">
          <cell r="J6">
            <v>6230.1</v>
          </cell>
          <cell r="K6">
            <v>5072</v>
          </cell>
          <cell r="L6">
            <v>1158.1</v>
          </cell>
        </row>
        <row r="7">
          <cell r="A7">
            <v>1</v>
          </cell>
          <cell r="B7" t="str">
            <v>南川区2022年小额贷款贴息</v>
          </cell>
          <cell r="C7" t="str">
            <v>金融扶贫</v>
          </cell>
          <cell r="D7" t="str">
            <v>新建</v>
          </cell>
          <cell r="E7" t="str">
            <v>南川区</v>
          </cell>
          <cell r="F7">
            <v>2022</v>
          </cell>
          <cell r="G7" t="str">
            <v>区乡村振兴局</v>
          </cell>
          <cell r="H7" t="str">
            <v>区乡村振兴局</v>
          </cell>
          <cell r="I7" t="str">
            <v>脱贫户小额贷款贴息补助资金按照银行同期贷款基准利率按年贴息。</v>
          </cell>
          <cell r="J7">
            <v>170</v>
          </cell>
          <cell r="K7">
            <v>170</v>
          </cell>
        </row>
        <row r="7">
          <cell r="M7" t="str">
            <v>中央资金</v>
          </cell>
          <cell r="N7" t="str">
            <v>脱贫户800人</v>
          </cell>
          <cell r="O7" t="str">
            <v>项目按照银行同期贷款基准利率按年贴息，其中脱贫户800人。</v>
          </cell>
          <cell r="P7" t="str">
            <v>全区脱贫户800人参与项目实施，通过小额贷款贴息减少脱贫户800人贷款成本方面的支出2175元/人•年。</v>
          </cell>
        </row>
        <row r="8">
          <cell r="A8">
            <v>2</v>
          </cell>
          <cell r="B8" t="str">
            <v>南川区2022年驻乡驻村工作队培训</v>
          </cell>
          <cell r="C8" t="str">
            <v>教育扶贫</v>
          </cell>
          <cell r="D8" t="str">
            <v>新建</v>
          </cell>
          <cell r="E8" t="str">
            <v>南川区</v>
          </cell>
          <cell r="F8">
            <v>2022</v>
          </cell>
          <cell r="G8" t="str">
            <v>区乡村振兴局</v>
          </cell>
          <cell r="H8" t="str">
            <v>区乡村振兴局</v>
          </cell>
          <cell r="I8" t="str">
            <v>用于全区驻乡驻村工作队培训。</v>
          </cell>
          <cell r="J8">
            <v>31.18</v>
          </cell>
          <cell r="K8">
            <v>31.18</v>
          </cell>
        </row>
        <row r="8">
          <cell r="M8" t="str">
            <v>市级资金</v>
          </cell>
          <cell r="N8" t="str">
            <v>脱贫户500人</v>
          </cell>
          <cell r="O8" t="str">
            <v>通过培训提升驻村干部政策业务水平，指导有意愿的脱贫户发展产业，增加其家庭收入。</v>
          </cell>
          <cell r="P8" t="str">
            <v>通过培训，提升干部能力，引导群众增收。</v>
          </cell>
        </row>
        <row r="9">
          <cell r="A9">
            <v>3</v>
          </cell>
          <cell r="B9" t="str">
            <v>南川区2022年镇街干部培训</v>
          </cell>
          <cell r="C9" t="str">
            <v>教育扶贫</v>
          </cell>
          <cell r="D9" t="str">
            <v>新建</v>
          </cell>
          <cell r="E9" t="str">
            <v>南川区</v>
          </cell>
          <cell r="F9">
            <v>2022</v>
          </cell>
          <cell r="G9" t="str">
            <v>区乡村振兴局</v>
          </cell>
          <cell r="H9" t="str">
            <v>区乡村振兴局</v>
          </cell>
          <cell r="I9" t="str">
            <v>用于乡镇（街道）乡村振兴干部培训。</v>
          </cell>
          <cell r="J9">
            <v>11.18</v>
          </cell>
          <cell r="K9">
            <v>11.18</v>
          </cell>
        </row>
        <row r="9">
          <cell r="M9" t="str">
            <v>市级资金</v>
          </cell>
          <cell r="N9" t="str">
            <v>脱贫户500人</v>
          </cell>
          <cell r="O9" t="str">
            <v>通过培训提升乡镇（街道）干部政策业务水平，指导有意愿的脱贫户发展产业，增加其家庭收入。</v>
          </cell>
          <cell r="P9" t="str">
            <v>通过培训，提升干部能力，引导群众增收。</v>
          </cell>
        </row>
        <row r="10">
          <cell r="A10">
            <v>4</v>
          </cell>
          <cell r="B10" t="str">
            <v>南川区2022年综合防贫保险</v>
          </cell>
          <cell r="C10" t="str">
            <v>健康扶贫</v>
          </cell>
          <cell r="D10" t="str">
            <v>新建</v>
          </cell>
          <cell r="E10" t="str">
            <v>南川区</v>
          </cell>
          <cell r="F10">
            <v>2022</v>
          </cell>
          <cell r="G10" t="str">
            <v>区乡村振兴局</v>
          </cell>
          <cell r="H10" t="str">
            <v>区乡村振兴局</v>
          </cell>
          <cell r="I10" t="str">
            <v>用于为全区农村居民购买综合防贫保险。</v>
          </cell>
          <cell r="J10">
            <v>142.9</v>
          </cell>
          <cell r="K10">
            <v>142.9</v>
          </cell>
        </row>
        <row r="10">
          <cell r="M10" t="str">
            <v>市级资金</v>
          </cell>
          <cell r="N10" t="str">
            <v>脱贫户11371户39336人</v>
          </cell>
          <cell r="O10" t="str">
            <v>建立健全防止返贫长效机制，减轻农村困难家庭就医困难，增强抵御意外风险能力。</v>
          </cell>
          <cell r="P10" t="str">
            <v>全区部分脱贫群众参与项目论证，减少保险支出。</v>
          </cell>
        </row>
        <row r="11">
          <cell r="A11">
            <v>5</v>
          </cell>
          <cell r="B11" t="str">
            <v>南川区2022年雨露技工培训</v>
          </cell>
          <cell r="C11" t="str">
            <v>就业扶贫</v>
          </cell>
          <cell r="D11" t="str">
            <v>新建</v>
          </cell>
          <cell r="E11" t="str">
            <v>南川区</v>
          </cell>
          <cell r="F11">
            <v>2022</v>
          </cell>
          <cell r="G11" t="str">
            <v>区乡村振兴局</v>
          </cell>
          <cell r="H11" t="str">
            <v>区乡村振兴局</v>
          </cell>
          <cell r="I11" t="str">
            <v>培训雨露技工500人。</v>
          </cell>
          <cell r="J11">
            <v>300</v>
          </cell>
          <cell r="K11">
            <v>300</v>
          </cell>
        </row>
        <row r="11">
          <cell r="M11" t="str">
            <v>市级资金</v>
          </cell>
          <cell r="N11" t="str">
            <v>脱贫户500人</v>
          </cell>
          <cell r="O11" t="str">
            <v>培训合格率达到95%。</v>
          </cell>
          <cell r="P11" t="str">
            <v>训后首次就业率不低于80%。</v>
          </cell>
        </row>
        <row r="12">
          <cell r="A12">
            <v>6</v>
          </cell>
          <cell r="B12" t="str">
            <v>南川区2022年第一批财政衔接资金项目管理费</v>
          </cell>
          <cell r="C12" t="str">
            <v>项目管理费</v>
          </cell>
          <cell r="D12" t="str">
            <v>新建</v>
          </cell>
          <cell r="E12" t="str">
            <v>南川区</v>
          </cell>
          <cell r="F12">
            <v>2022</v>
          </cell>
          <cell r="G12" t="str">
            <v>区乡村振兴局</v>
          </cell>
          <cell r="H12" t="str">
            <v>区乡村振兴局</v>
          </cell>
          <cell r="I12" t="str">
            <v>按照不超过1%的比例从财政衔接资金中统筹安排项目管理费，由区级使用。项目管理费主要用于项目前期设计、评审、招标、监理以及验收等与项目管理相关的支出。</v>
          </cell>
          <cell r="J12">
            <v>50</v>
          </cell>
          <cell r="K12">
            <v>50</v>
          </cell>
        </row>
        <row r="12">
          <cell r="M12" t="str">
            <v>市级资金</v>
          </cell>
          <cell r="N12" t="str">
            <v>一般农户1000人（其中脱贫户800人）</v>
          </cell>
          <cell r="O12" t="str">
            <v>做好项目管理工作，群众受益。</v>
          </cell>
          <cell r="P12" t="str">
            <v>义务监督员120人参与项目实施过程中资金使用的监督，做好项目管理工作，群众受益。</v>
          </cell>
        </row>
        <row r="13">
          <cell r="A13">
            <v>7</v>
          </cell>
          <cell r="B13" t="str">
            <v>南川区脱贫户购买合作医疗保险补贴</v>
          </cell>
          <cell r="C13" t="str">
            <v>健康扶贫</v>
          </cell>
          <cell r="D13" t="str">
            <v>新建</v>
          </cell>
          <cell r="E13" t="str">
            <v>南川区</v>
          </cell>
          <cell r="F13">
            <v>2022</v>
          </cell>
          <cell r="G13" t="str">
            <v>区医保局</v>
          </cell>
          <cell r="H13" t="str">
            <v>区医保局</v>
          </cell>
          <cell r="I13" t="str">
            <v>用于脱贫户购买2021年合作医疗保险补贴（事后资助）。</v>
          </cell>
          <cell r="J13">
            <v>10</v>
          </cell>
          <cell r="K13">
            <v>10</v>
          </cell>
        </row>
        <row r="13">
          <cell r="M13" t="str">
            <v>市级资金</v>
          </cell>
          <cell r="N13" t="str">
            <v>脱贫户472人</v>
          </cell>
          <cell r="O13" t="str">
            <v>购买合作医疗保险，解决脱贫户就医难。</v>
          </cell>
          <cell r="P13" t="str">
            <v>全区部分脱贫群众参与项目论证，减少医疗保险支出。</v>
          </cell>
        </row>
        <row r="14">
          <cell r="A14">
            <v>8</v>
          </cell>
          <cell r="B14" t="str">
            <v>脱贫户购买合作医疗保险补贴</v>
          </cell>
          <cell r="C14" t="str">
            <v>健康扶贫</v>
          </cell>
          <cell r="D14" t="str">
            <v>新建</v>
          </cell>
          <cell r="E14" t="str">
            <v>南川区</v>
          </cell>
          <cell r="F14">
            <v>2022</v>
          </cell>
          <cell r="G14" t="str">
            <v>区税务局</v>
          </cell>
          <cell r="H14" t="str">
            <v>区税务局</v>
          </cell>
          <cell r="I14" t="str">
            <v>用于脱贫户购买2021年合作医疗保险补贴（新增人员）。</v>
          </cell>
          <cell r="J14">
            <v>25.36</v>
          </cell>
          <cell r="K14">
            <v>25.36</v>
          </cell>
        </row>
        <row r="14">
          <cell r="M14" t="str">
            <v>市级资金</v>
          </cell>
          <cell r="N14" t="str">
            <v>脱贫户372人</v>
          </cell>
          <cell r="O14" t="str">
            <v>购买合作医疗保险，解决脱贫户就医难。</v>
          </cell>
          <cell r="P14" t="str">
            <v>全区部分脱贫群众参与项目论证，减少医疗保险支出。</v>
          </cell>
        </row>
        <row r="15">
          <cell r="A15">
            <v>9</v>
          </cell>
          <cell r="B15" t="str">
            <v>南川区黎香湖镇南湖村2022年乡村旅游发展项目</v>
          </cell>
          <cell r="C15" t="str">
            <v>村基础设施</v>
          </cell>
          <cell r="D15" t="str">
            <v>新建</v>
          </cell>
          <cell r="E15" t="str">
            <v>南湖村</v>
          </cell>
          <cell r="F15">
            <v>2022</v>
          </cell>
          <cell r="G15" t="str">
            <v>区乡村振兴局</v>
          </cell>
          <cell r="H15" t="str">
            <v>黎香湖镇</v>
          </cell>
          <cell r="I15" t="str">
            <v>完善乡村旅游基础设施，培育旅游元素。</v>
          </cell>
          <cell r="J15">
            <v>380</v>
          </cell>
          <cell r="K15">
            <v>380</v>
          </cell>
        </row>
        <row r="15">
          <cell r="M15" t="str">
            <v>市级资金</v>
          </cell>
          <cell r="N15" t="str">
            <v>一般农户185户460人（其中脱贫户16户41人）</v>
          </cell>
          <cell r="O15" t="str">
            <v>通过发展乡村旅游，带动脱贫群众增收。</v>
          </cell>
          <cell r="P15" t="str">
            <v>10户脱贫户参加前期项目确定会议、决议，通过项目建设改善出行条件。</v>
          </cell>
        </row>
        <row r="16">
          <cell r="A16">
            <v>10</v>
          </cell>
          <cell r="B16" t="str">
            <v>南川区南平镇永安村2022年乡村旅游发展项目</v>
          </cell>
          <cell r="C16" t="str">
            <v>村基础设施</v>
          </cell>
          <cell r="D16" t="str">
            <v>新建</v>
          </cell>
          <cell r="E16" t="str">
            <v>永安村</v>
          </cell>
          <cell r="F16">
            <v>2022</v>
          </cell>
          <cell r="G16" t="str">
            <v>区乡村振兴局</v>
          </cell>
          <cell r="H16" t="str">
            <v>南平镇</v>
          </cell>
          <cell r="I16" t="str">
            <v>围绕乡村旅游发展，提档升级农家乐，配套完善相关基础设施。</v>
          </cell>
          <cell r="J16">
            <v>380</v>
          </cell>
          <cell r="K16">
            <v>380</v>
          </cell>
        </row>
        <row r="16">
          <cell r="M16" t="str">
            <v>市级资金</v>
          </cell>
          <cell r="N16" t="str">
            <v>一般农户12户50人（其中脱贫户1户4人）</v>
          </cell>
          <cell r="O16" t="str">
            <v>通过促进乡村旅游发展，带动脱贫群众增收500元左右。</v>
          </cell>
          <cell r="P16" t="str">
            <v>8人参与前期项目确定会议、决定,15人参与入库项目的选拔,3人参与项目实施过程中施工质里和资金使用的监管。项目建设可就近解决务工10人以上（其中脱贫户1人。</v>
          </cell>
        </row>
        <row r="17">
          <cell r="A17">
            <v>11</v>
          </cell>
          <cell r="B17" t="str">
            <v>南川区山王坪镇龙泉村2022年农旅融合项目(第一期)</v>
          </cell>
          <cell r="C17" t="str">
            <v>村基础设施</v>
          </cell>
          <cell r="D17" t="str">
            <v>新建</v>
          </cell>
          <cell r="E17" t="str">
            <v>龙泉村</v>
          </cell>
          <cell r="F17">
            <v>2022</v>
          </cell>
          <cell r="G17" t="str">
            <v>区乡村振兴局</v>
          </cell>
          <cell r="H17" t="str">
            <v>山王坪镇</v>
          </cell>
          <cell r="I17" t="str">
            <v>以“白颊黑叶猴”为主题打造文化主题村，建设主要内容为福寿寺入口、秦家湾区域广场、秦家湾药田种植示范园等。</v>
          </cell>
          <cell r="J17">
            <v>380</v>
          </cell>
          <cell r="K17">
            <v>380</v>
          </cell>
        </row>
        <row r="17">
          <cell r="M17" t="str">
            <v>市级资金</v>
          </cell>
          <cell r="N17" t="str">
            <v>一般农户102户326人(其中脱贫户11户36人)</v>
          </cell>
          <cell r="O17" t="str">
            <v>项目实施可突出旅游主题，营造文化旅游氛围。</v>
          </cell>
          <cell r="P17" t="str">
            <v>11户脱贫户参加前期项目确定会议，决议，通过项目建设促进乡村旅游发展，助农增收。</v>
          </cell>
        </row>
        <row r="18">
          <cell r="A18">
            <v>12</v>
          </cell>
          <cell r="B18" t="str">
            <v>南川区三泉镇观音村2022年乡村旅游发展项目</v>
          </cell>
          <cell r="C18" t="str">
            <v>村基础设施</v>
          </cell>
          <cell r="D18" t="str">
            <v>新建</v>
          </cell>
          <cell r="E18" t="str">
            <v>观音村</v>
          </cell>
          <cell r="F18">
            <v>2022</v>
          </cell>
          <cell r="G18" t="str">
            <v>区乡村振兴局</v>
          </cell>
          <cell r="H18" t="str">
            <v>三泉镇</v>
          </cell>
          <cell r="I18" t="str">
            <v>围绕乡村旅游发展，提档升级农家乐，配套完善相关基础设施。</v>
          </cell>
          <cell r="J18">
            <v>280</v>
          </cell>
          <cell r="K18">
            <v>280</v>
          </cell>
        </row>
        <row r="18">
          <cell r="M18" t="str">
            <v>中央资金</v>
          </cell>
          <cell r="N18" t="str">
            <v>一般农户50户200人（其中脱贫户10户35人）</v>
          </cell>
          <cell r="O18" t="str">
            <v>完善乡村旅游基础设施，促进乡村旅游发展，带动脱贫群众增收。</v>
          </cell>
          <cell r="P18" t="str">
            <v>5户脱贫户参加前期项目确定会议、决议，通过项目建设解决群众务工问题和带动群众增收。</v>
          </cell>
        </row>
        <row r="19">
          <cell r="A19">
            <v>13</v>
          </cell>
          <cell r="B19" t="str">
            <v>南川区鸣玉镇中心社区2022年“稻香渔歌”乡村振兴示范项目（第二期）</v>
          </cell>
          <cell r="C19" t="str">
            <v>村基础设施</v>
          </cell>
          <cell r="D19" t="str">
            <v>新建</v>
          </cell>
          <cell r="E19" t="str">
            <v>中心社区</v>
          </cell>
          <cell r="F19">
            <v>2022</v>
          </cell>
          <cell r="G19" t="str">
            <v>区乡村振兴局</v>
          </cell>
          <cell r="H19" t="str">
            <v>鸣玉镇</v>
          </cell>
          <cell r="I19" t="str">
            <v>打造180亩油稻轮作种植基地，完成产业基础设施建设。</v>
          </cell>
          <cell r="J19">
            <v>200</v>
          </cell>
          <cell r="K19">
            <v>200</v>
          </cell>
        </row>
        <row r="19">
          <cell r="M19" t="str">
            <v>中央资金</v>
          </cell>
          <cell r="N19" t="str">
            <v>一般农户140户501人（其中脱贫户1户3人）</v>
          </cell>
          <cell r="O19" t="str">
            <v>打造乡村振兴示范点，项目可带动当地乡村旅游发展，带动农户参与务工，流转土地，解决10人以上就近务工；实现农户收入增加。</v>
          </cell>
          <cell r="P19" t="str">
            <v>30人参与前期项目确定会议、决定，30人参与入库项目的选择，5人参与项目实施过程中施工质量和资金使用的监管。解决10人以上就近务工；带动乡村旅游，实现周边农户140户501人（其中脱贫户1户3人）收入增加。</v>
          </cell>
        </row>
        <row r="20">
          <cell r="A20">
            <v>14</v>
          </cell>
          <cell r="B20" t="str">
            <v>南川区大有镇水源村2022年蔬菜基地建设</v>
          </cell>
          <cell r="C20" t="str">
            <v>产业项目</v>
          </cell>
          <cell r="D20" t="str">
            <v>新建</v>
          </cell>
          <cell r="E20" t="str">
            <v>水源村</v>
          </cell>
          <cell r="F20">
            <v>2022</v>
          </cell>
          <cell r="G20" t="str">
            <v>区乡村振兴局</v>
          </cell>
          <cell r="H20" t="str">
            <v>大有镇（重庆市南川区逢秋荣高粱种植专业合作社）</v>
          </cell>
          <cell r="I20" t="str">
            <v>新建蔬菜基地基础设施，单栋钢架大棚20亩。节水灌溉设施；节水灌溉设施大棚灌溉系统20亩；110mmPE1.0MPa900米，ϕ90mmPE1.0MPa350米,ϕ75mmPE1.0MPa600m。ϕ50mmPE1.0MPa600m。</v>
          </cell>
          <cell r="J20">
            <v>43</v>
          </cell>
          <cell r="K20">
            <v>30</v>
          </cell>
          <cell r="L20">
            <v>13</v>
          </cell>
          <cell r="M20" t="str">
            <v>中央资金</v>
          </cell>
          <cell r="N20" t="str">
            <v>一般农户8户28人（其中脱贫户2户8人）</v>
          </cell>
          <cell r="O20" t="str">
            <v>项目实施后8户28人受益，其中脱贫户2户8人。</v>
          </cell>
          <cell r="P20" t="str">
            <v>群众参与项目论证，项目建成后提高产业发展，带动脱贫户务工。</v>
          </cell>
        </row>
        <row r="21">
          <cell r="A21">
            <v>15</v>
          </cell>
          <cell r="B21" t="str">
            <v>南川区大有镇水源村2022年水稻基地产业路项目</v>
          </cell>
          <cell r="C21" t="str">
            <v>村基础设施</v>
          </cell>
          <cell r="D21" t="str">
            <v>新建</v>
          </cell>
          <cell r="E21" t="str">
            <v>水源村</v>
          </cell>
          <cell r="F21">
            <v>2022</v>
          </cell>
          <cell r="G21" t="str">
            <v>区乡村振兴局</v>
          </cell>
          <cell r="H21" t="str">
            <v>大有镇</v>
          </cell>
          <cell r="I21" t="str">
            <v>新开挖硬化洞湾至铺子产业道路1.2公里、宽4.5米。</v>
          </cell>
          <cell r="J21">
            <v>20</v>
          </cell>
          <cell r="K21">
            <v>20</v>
          </cell>
        </row>
        <row r="21">
          <cell r="M21" t="str">
            <v>中央资金</v>
          </cell>
          <cell r="N21" t="str">
            <v>一般农户50户200人（其中脱贫户5户19人）</v>
          </cell>
          <cell r="O21" t="str">
            <v>项目实施后提高周围农户200人出行方便程度，其中脱贫户5户19人。</v>
          </cell>
          <cell r="P21" t="str">
            <v>8户脱贫户参与入库项目的选择，为脱贫户提供就业岗位，增加收入。</v>
          </cell>
        </row>
        <row r="22">
          <cell r="A22">
            <v>16</v>
          </cell>
          <cell r="B22" t="str">
            <v>南川区大有镇指拇村2022年中药材基地产业路项目</v>
          </cell>
          <cell r="C22" t="str">
            <v>村基础设施</v>
          </cell>
          <cell r="D22" t="str">
            <v>新建</v>
          </cell>
          <cell r="E22" t="str">
            <v>指拇村</v>
          </cell>
          <cell r="F22">
            <v>2022</v>
          </cell>
          <cell r="G22" t="str">
            <v>区乡村振兴局</v>
          </cell>
          <cell r="H22" t="str">
            <v>大有镇</v>
          </cell>
          <cell r="I22" t="str">
            <v>C25混凝土硬化指拇村6社转龙庙至长岭杠垭口道路400米，宽度4.5米。</v>
          </cell>
          <cell r="J22">
            <v>25.48</v>
          </cell>
          <cell r="K22">
            <v>25.48</v>
          </cell>
        </row>
        <row r="22">
          <cell r="M22" t="str">
            <v>市级资金</v>
          </cell>
          <cell r="N22" t="str">
            <v>一般农户92户342人（其中脱贫户7户29人）</v>
          </cell>
          <cell r="O22" t="str">
            <v>项目实施可完善基础设施建设。342人受益，其中脱贫户29人，方便周边产业发展。</v>
          </cell>
          <cell r="P22" t="str">
            <v>5户参加前期项目确定会议、决议。项目实施可完善基础设施建设，解决30人出行难问题，方便周边产业发展。</v>
          </cell>
        </row>
        <row r="23">
          <cell r="A23">
            <v>17</v>
          </cell>
          <cell r="B23" t="str">
            <v>南川区东城街道黄淦村2022年盐菜加工厂建设</v>
          </cell>
          <cell r="C23" t="str">
            <v>产业项目</v>
          </cell>
          <cell r="D23" t="str">
            <v>新建</v>
          </cell>
          <cell r="E23" t="str">
            <v>黄淦村</v>
          </cell>
          <cell r="F23">
            <v>2022</v>
          </cell>
          <cell r="G23" t="str">
            <v>区乡村振兴局</v>
          </cell>
          <cell r="H23" t="str">
            <v>东城街道（南川区黄淦盐菜加工厂）</v>
          </cell>
          <cell r="I23" t="str">
            <v>堡坎建设70m³，平场500㎡，修建晒场400㎡，新建晒床400㎡，购买场地转运车1辆。</v>
          </cell>
          <cell r="J23">
            <v>21</v>
          </cell>
          <cell r="K23">
            <v>14</v>
          </cell>
          <cell r="L23">
            <v>7</v>
          </cell>
          <cell r="M23" t="str">
            <v>中央资金</v>
          </cell>
          <cell r="N23" t="str">
            <v>一般农户40户105人（其中脱贫户8户34人）</v>
          </cell>
          <cell r="O23" t="str">
            <v>项目建成后能带动黄淦村产业经济发展，带动40户农户增收1000元/户.年，其中脱贫户8户。</v>
          </cell>
          <cell r="P23" t="str">
            <v>村民代表20余人参与前期项目确定会议，带动40户农户增收1000元/户.年，其中脱贫户8户。</v>
          </cell>
        </row>
        <row r="24">
          <cell r="A24">
            <v>18</v>
          </cell>
          <cell r="B24" t="str">
            <v>南川区东城街道黄淦村2022年长屋间山坪塘整治项目</v>
          </cell>
          <cell r="C24" t="str">
            <v>村基础设施</v>
          </cell>
          <cell r="D24" t="str">
            <v>新建</v>
          </cell>
          <cell r="E24" t="str">
            <v>黄淦村</v>
          </cell>
          <cell r="F24">
            <v>2022</v>
          </cell>
          <cell r="G24" t="str">
            <v>区乡村振兴局</v>
          </cell>
          <cell r="H24" t="str">
            <v>东城街道</v>
          </cell>
          <cell r="I24" t="str">
            <v>维修整治山坪塘一口2000立方米。</v>
          </cell>
          <cell r="J24">
            <v>10</v>
          </cell>
          <cell r="K24">
            <v>10</v>
          </cell>
        </row>
        <row r="24">
          <cell r="M24" t="str">
            <v>市级资金</v>
          </cell>
          <cell r="N24" t="str">
            <v>一般农户21户60余人（其中脱贫户4户15人）</v>
          </cell>
          <cell r="O24" t="str">
            <v>项目建成后可灌溉7、9社农田约80亩，增加粮食亩产量。受益村民21户60余人，其中脱贫户4户15人。</v>
          </cell>
          <cell r="P24" t="str">
            <v>村民代表18人参与前期项目确定会议，项目建成后可灌溉7、9社农田约80亩，增加粮食亩产量。受益7、9社农户21户60余人，其中脱贫户4户15人。</v>
          </cell>
        </row>
        <row r="25">
          <cell r="A25">
            <v>19</v>
          </cell>
          <cell r="B25" t="str">
            <v>南川区峰岩乡峰胜村2022年李子基地建设</v>
          </cell>
          <cell r="C25" t="str">
            <v>产业项目</v>
          </cell>
          <cell r="D25" t="str">
            <v>改扩建</v>
          </cell>
          <cell r="E25" t="str">
            <v>峰胜村</v>
          </cell>
          <cell r="F25">
            <v>2022</v>
          </cell>
          <cell r="G25" t="str">
            <v>区乡村振兴局</v>
          </cell>
          <cell r="H25" t="str">
            <v>峰岩乡（重庆市南川区峰胜长丰李子种植专业合作社）</v>
          </cell>
          <cell r="I25" t="str">
            <v>140亩李子基地后续管护。</v>
          </cell>
          <cell r="J25">
            <v>14</v>
          </cell>
          <cell r="K25">
            <v>10</v>
          </cell>
          <cell r="L25">
            <v>4</v>
          </cell>
          <cell r="M25" t="str">
            <v>中央资金</v>
          </cell>
          <cell r="N25" t="str">
            <v>一般农户38户140人（其中脱困户7户18人）</v>
          </cell>
          <cell r="O25" t="str">
            <v>加大产出，提升收入，长期固定使用周边群众务工20人,其中脱困户7户，7人务工，年人均纯收入增加2000元。</v>
          </cell>
          <cell r="P25" t="str">
            <v>10人参加前期项目确定会议、决议，7人参加入库项目的选择，10人参加项目实施过程中项目质量和资金使用的监督。项目增产增收后按照产业发展协议5000元加收入的2%作为村级收入。</v>
          </cell>
        </row>
        <row r="26">
          <cell r="A26">
            <v>20</v>
          </cell>
          <cell r="B26" t="str">
            <v>南川区峰岩乡正阳村2022年乡村旅游配套基础设施建设项目</v>
          </cell>
          <cell r="C26" t="str">
            <v>村基础设施</v>
          </cell>
          <cell r="D26" t="str">
            <v>改扩建</v>
          </cell>
          <cell r="E26" t="str">
            <v>正阳村</v>
          </cell>
          <cell r="F26">
            <v>2022</v>
          </cell>
          <cell r="G26" t="str">
            <v>区乡村振兴局</v>
          </cell>
          <cell r="H26" t="str">
            <v>峰岩乡</v>
          </cell>
          <cell r="I26" t="str">
            <v>1.室外广场回填2700立方土石方，广场砌筑堡坎84立方，广场场地硬化440平方；2.维修汤盆大桥至雷劈石段人行便道1.3公里；3.室内购买民宿运行设施设备。</v>
          </cell>
          <cell r="J26">
            <v>45</v>
          </cell>
          <cell r="K26">
            <v>45</v>
          </cell>
        </row>
        <row r="26">
          <cell r="M26" t="str">
            <v>市级资金</v>
          </cell>
          <cell r="N26" t="str">
            <v>一般农户462户1159人（其中脱困户36户105人）</v>
          </cell>
          <cell r="O26" t="str">
            <v>本项目建设完成后可推动发展正阳村集体经济联合社实体运行，推动正阳桥特色历史文化观光旅游，壮大正阳村集体经济，涉及全村462户1159人，其中脱困户36户105人。项目收入按照5:4:1集体经济联合社股份进行分红。</v>
          </cell>
          <cell r="P26" t="str">
            <v>20人参与前期项目确定会议，带动全村脱贫户受益，涉及全村462户1159人，其中脱困户36户105人。项目收入按照5:4:1集体经济联合社股份进行分红。年人均纯收入增加1000元。</v>
          </cell>
        </row>
        <row r="27">
          <cell r="A27">
            <v>21</v>
          </cell>
          <cell r="B27" t="str">
            <v>南川区南城街道庆岩社区四好农村道路建设项目</v>
          </cell>
          <cell r="C27" t="str">
            <v>村基础设施</v>
          </cell>
          <cell r="D27" t="str">
            <v>改扩建</v>
          </cell>
          <cell r="E27" t="str">
            <v>庆岩社区</v>
          </cell>
          <cell r="F27">
            <v>2022</v>
          </cell>
          <cell r="G27" t="str">
            <v>区乡村振兴局</v>
          </cell>
          <cell r="H27" t="str">
            <v>南城街道</v>
          </cell>
          <cell r="I27" t="str">
            <v>C25混凝土硬化四好农村道路，王家线至芭蕉土长1.814公里，王家线至石家杠长2.575公里，宽4.5米。</v>
          </cell>
          <cell r="J27">
            <v>257</v>
          </cell>
          <cell r="K27">
            <v>51</v>
          </cell>
          <cell r="L27">
            <v>206</v>
          </cell>
          <cell r="M27" t="str">
            <v>中央资金</v>
          </cell>
          <cell r="N27" t="str">
            <v>一般农户20户60人（其中脱贫户3户8人）</v>
          </cell>
          <cell r="O27" t="str">
            <v>项目实施后，可解决20户60人，其中脱贫户3户8人的出行难问题，方便群众，带动产业发展。</v>
          </cell>
          <cell r="P27" t="str">
            <v>5人参与前期项目决定会议，5人参与入库项目的选拔，5人参与项目实施中施工质量和资金使用的监督。</v>
          </cell>
        </row>
        <row r="28">
          <cell r="A28">
            <v>22</v>
          </cell>
          <cell r="B28" t="str">
            <v>南川区南城街道双河场村李克嘴至爱子台2020年四好农村道路建设</v>
          </cell>
          <cell r="C28" t="str">
            <v>村基础设施</v>
          </cell>
          <cell r="D28" t="str">
            <v>改扩建</v>
          </cell>
          <cell r="E28" t="str">
            <v>双河场村</v>
          </cell>
          <cell r="F28">
            <v>2022</v>
          </cell>
          <cell r="G28" t="str">
            <v>区乡村振兴局</v>
          </cell>
          <cell r="H28" t="str">
            <v>南城街道</v>
          </cell>
          <cell r="I28" t="str">
            <v>C25混凝土硬化李克嘴至爱子台四好农村道路2.864公里，宽4.5米。</v>
          </cell>
          <cell r="J28">
            <v>154</v>
          </cell>
          <cell r="K28">
            <v>40</v>
          </cell>
          <cell r="L28">
            <v>114</v>
          </cell>
          <cell r="M28" t="str">
            <v>中央资金</v>
          </cell>
          <cell r="N28" t="str">
            <v>一般农户20户50人（其中脱贫户5户15人）</v>
          </cell>
          <cell r="O28" t="str">
            <v>项目实施后，可解决20户50人，其中脱贫户5户15人的出行难问题，方便群众，带动产业发展。</v>
          </cell>
          <cell r="P28" t="str">
            <v>5人参与前期项目决定会议，5人参与入库项目的选拔，5人参与项目实施中施工质量和资金使用的监督。</v>
          </cell>
        </row>
        <row r="29">
          <cell r="A29">
            <v>23</v>
          </cell>
          <cell r="B29" t="str">
            <v>南川区南城街道双河场村2020年四好农村道路建设项目三标段</v>
          </cell>
          <cell r="C29" t="str">
            <v>村基础设施</v>
          </cell>
          <cell r="D29" t="str">
            <v>改扩建</v>
          </cell>
          <cell r="E29" t="str">
            <v>双河场村</v>
          </cell>
          <cell r="F29">
            <v>2022</v>
          </cell>
          <cell r="G29" t="str">
            <v>区乡村振兴局</v>
          </cell>
          <cell r="H29" t="str">
            <v>南城街道</v>
          </cell>
          <cell r="I29" t="str">
            <v>C25混凝土硬化张仁华至陈述良四好农村道路1.27公里，宽4.5米。</v>
          </cell>
          <cell r="J29">
            <v>67.8</v>
          </cell>
          <cell r="K29">
            <v>17</v>
          </cell>
          <cell r="L29">
            <v>50.8</v>
          </cell>
          <cell r="M29" t="str">
            <v>中央资金</v>
          </cell>
          <cell r="N29" t="str">
            <v>一般农户2户5人（其中脱贫户1户3人）</v>
          </cell>
          <cell r="O29" t="str">
            <v>项目实施后，可解决2户5人，其中脱贫户1户3人的出行难问题，方便群众，带动产业发展。</v>
          </cell>
          <cell r="P29" t="str">
            <v>5人参与前期项目决定会议，5人参与入库项目的选拔，5人参与项目实施中施工质量和资金使用的监督。</v>
          </cell>
        </row>
        <row r="30">
          <cell r="A30">
            <v>24</v>
          </cell>
          <cell r="B30" t="str">
            <v>南川区南城街道半溪河村2022年茶叶基地建设</v>
          </cell>
          <cell r="C30" t="str">
            <v>产业项目</v>
          </cell>
          <cell r="D30" t="str">
            <v>新建</v>
          </cell>
          <cell r="E30" t="str">
            <v>半溪河村</v>
          </cell>
          <cell r="F30">
            <v>2022</v>
          </cell>
          <cell r="G30" t="str">
            <v>区乡村振兴局</v>
          </cell>
          <cell r="H30" t="str">
            <v>南城街道（重庆市南川区南城茶叶专业合作社）</v>
          </cell>
          <cell r="I30" t="str">
            <v>1.新建避雨棚3个，合计600平方米；2.新建茶园施肥管道3000米；3.新建茶园单轨动力运送系统一套。</v>
          </cell>
          <cell r="J30">
            <v>45</v>
          </cell>
          <cell r="K30">
            <v>30</v>
          </cell>
          <cell r="L30">
            <v>15</v>
          </cell>
          <cell r="M30" t="str">
            <v>中央资金</v>
          </cell>
          <cell r="N30" t="str">
            <v>一般农户5户15人（其中脱贫户1户3人）</v>
          </cell>
          <cell r="O30" t="str">
            <v>项目建成后，可带动周边群众5户5人务工增收，其中脱贫户3人，年增收1000元/年。</v>
          </cell>
          <cell r="P30" t="str">
            <v>5人参与前期项目决定会议，5人参与入库项目的选拔，3人参与项目实施中施工质量和资金使用的监督。</v>
          </cell>
        </row>
        <row r="31">
          <cell r="A31">
            <v>25</v>
          </cell>
          <cell r="B31" t="str">
            <v>南川区南城街道金佛社区2022年水果基地建设</v>
          </cell>
          <cell r="C31" t="str">
            <v>产业项目</v>
          </cell>
          <cell r="D31" t="str">
            <v>新建</v>
          </cell>
          <cell r="E31" t="str">
            <v>金佛社区</v>
          </cell>
          <cell r="F31">
            <v>2022</v>
          </cell>
          <cell r="G31" t="str">
            <v>区乡村振兴局</v>
          </cell>
          <cell r="H31" t="str">
            <v>南城街道（重庆市南川区团帽儿家庭农场）</v>
          </cell>
          <cell r="I31" t="str">
            <v>1.新建双轨道动力运送系统1套；2.新建70m³水果保鲜冷藏库一个。</v>
          </cell>
          <cell r="J31">
            <v>15</v>
          </cell>
          <cell r="K31">
            <v>10</v>
          </cell>
          <cell r="L31">
            <v>5</v>
          </cell>
          <cell r="M31" t="str">
            <v>中央资金</v>
          </cell>
          <cell r="N31" t="str">
            <v>一般农户15户5人（其中脱贫户1户3人）</v>
          </cell>
          <cell r="O31" t="str">
            <v>项目建成后，可带动周边群众5户5人务工增收，其中脱贫户3人，年增收1000元/年。</v>
          </cell>
          <cell r="P31" t="str">
            <v>5人参与前期项目决定会议，5人参与入库项目的选拔，3人参与项目实施中施工质量和资金使用的监督。</v>
          </cell>
        </row>
        <row r="32">
          <cell r="A32">
            <v>26</v>
          </cell>
          <cell r="B32" t="str">
            <v>南川区南城街道万隆村2022年四好农村道路建设项目</v>
          </cell>
          <cell r="C32" t="str">
            <v>村基础设施</v>
          </cell>
          <cell r="D32" t="str">
            <v>新建</v>
          </cell>
          <cell r="E32" t="str">
            <v>万隆村</v>
          </cell>
          <cell r="F32">
            <v>2022</v>
          </cell>
          <cell r="G32" t="str">
            <v>区乡村振兴局</v>
          </cell>
          <cell r="H32" t="str">
            <v>南城街道</v>
          </cell>
          <cell r="I32" t="str">
            <v>C25混凝土硬化四好农村道路，石庆至303省道长1.4公里、钱家湾至卢池杠长0.2公里、张家坟堡至殷家嘴长0.1公里，宽4.5米。</v>
          </cell>
          <cell r="J32">
            <v>110</v>
          </cell>
          <cell r="K32">
            <v>30</v>
          </cell>
          <cell r="L32">
            <v>80</v>
          </cell>
          <cell r="M32" t="str">
            <v>中央资金</v>
          </cell>
          <cell r="N32" t="str">
            <v>一般农户30户75人（其中脱贫户3户8人）</v>
          </cell>
          <cell r="O32" t="str">
            <v>项目实施后，可解决3075人，其中脱贫户3户8人的出行难问题，带动产业发展。</v>
          </cell>
          <cell r="P32" t="str">
            <v>5人参与前期项目决定会议，5人参与入库项目的选拔，3人参与项目实施中施工质量和资金使用的监督。</v>
          </cell>
        </row>
        <row r="33">
          <cell r="A33">
            <v>27</v>
          </cell>
          <cell r="B33" t="str">
            <v>南川区庆元镇龙溪村2022年农产品展示中心建设</v>
          </cell>
          <cell r="C33" t="str">
            <v>村基础设施</v>
          </cell>
          <cell r="D33" t="str">
            <v>新建</v>
          </cell>
          <cell r="E33" t="str">
            <v>龙溪村</v>
          </cell>
          <cell r="F33">
            <v>2022</v>
          </cell>
          <cell r="G33" t="str">
            <v>区乡村振兴局</v>
          </cell>
          <cell r="H33" t="str">
            <v>庆元镇</v>
          </cell>
          <cell r="I33" t="str">
            <v>配套完善农产品销售展示中心附属基础设施:包括新建堡坎、挡墙、坝子硬化等。</v>
          </cell>
          <cell r="J33">
            <v>50</v>
          </cell>
          <cell r="K33">
            <v>50</v>
          </cell>
        </row>
        <row r="33">
          <cell r="M33" t="str">
            <v>市级资金</v>
          </cell>
          <cell r="N33" t="str">
            <v>一般农户690户2100人（其中脱贫户57户235人）</v>
          </cell>
          <cell r="O33" t="str">
            <v>推广龙溪村的农产品销售，带动群众年人均增收300元，惠及57户脱贫户235人。</v>
          </cell>
          <cell r="P33" t="str">
            <v>11人参与前期项目确定会议、决议，5人参与入库项目的选择，5人参与项目实施过程中施工质量和资金使用的监督。项目完成后，优先销售脱贫户的农产品，增加生产经营性收入。</v>
          </cell>
        </row>
        <row r="34">
          <cell r="A34">
            <v>28</v>
          </cell>
          <cell r="B34" t="str">
            <v>南川区三泉镇半河居委2022年四好农村公路建设项目</v>
          </cell>
          <cell r="C34" t="str">
            <v>村基础设施</v>
          </cell>
          <cell r="D34" t="str">
            <v>新建</v>
          </cell>
          <cell r="E34" t="str">
            <v>半河居委</v>
          </cell>
          <cell r="F34">
            <v>2022</v>
          </cell>
          <cell r="G34" t="str">
            <v>区乡村振兴局</v>
          </cell>
          <cell r="H34" t="str">
            <v>三泉镇</v>
          </cell>
          <cell r="I34" t="str">
            <v>实施半河居委昌炉河沟至孙家湾等4条四好农村公路改建工程，宽3.5米，水泥混凝土路面厚度不小于20cm,强度不低于25Mpa，总长4.239公里。其中昌炉河沟至孙家湾全长1.81公里，烂田湾至后湾全长0.227公里，五丘田至大宝全长0.885公里，渝道路主路口至落凼口全长1.317公里。</v>
          </cell>
          <cell r="J34">
            <v>207</v>
          </cell>
          <cell r="K34">
            <v>90</v>
          </cell>
          <cell r="L34">
            <v>117</v>
          </cell>
          <cell r="M34" t="str">
            <v>中央资金</v>
          </cell>
          <cell r="N34" t="str">
            <v>一般农户52户216人（其中脱贫户13户51人）</v>
          </cell>
          <cell r="O34" t="str">
            <v>解决群众和脱贫户出行难问题，带动半河居委产业发展。</v>
          </cell>
          <cell r="P34" t="str">
            <v>召开了受益农户大会，20人（其中脱贫人口7人）参与了前期项目入库申报工作，工程完工后，解决群众和脱贫户出行难问题，带动半河居委产业发展。</v>
          </cell>
        </row>
        <row r="35">
          <cell r="A35">
            <v>29</v>
          </cell>
          <cell r="B35" t="str">
            <v>南川区石墙镇汇仓村2022年中药材基地建设</v>
          </cell>
          <cell r="C35" t="str">
            <v>产业项目</v>
          </cell>
          <cell r="D35" t="str">
            <v>新建</v>
          </cell>
          <cell r="E35" t="str">
            <v>汇仓村</v>
          </cell>
          <cell r="F35">
            <v>2022</v>
          </cell>
          <cell r="G35" t="str">
            <v>区乡村振兴局</v>
          </cell>
          <cell r="H35" t="str">
            <v>石墙镇（重庆灏天生态农业科技有限公司）</v>
          </cell>
          <cell r="I35" t="str">
            <v>新建厂房1200㎡；购置大黄初加工生产设备4套。</v>
          </cell>
          <cell r="J35">
            <v>178</v>
          </cell>
          <cell r="K35">
            <v>100</v>
          </cell>
          <cell r="L35">
            <v>78</v>
          </cell>
          <cell r="M35" t="str">
            <v>中央资金</v>
          </cell>
          <cell r="N35" t="str">
            <v>一般农户20人（其中脱贫户4户4人）</v>
          </cell>
          <cell r="O35" t="str">
            <v>项目实施可解决当地就业20余人，人均增收1500元。</v>
          </cell>
          <cell r="P35" t="str">
            <v>8人参与前期项目确定会议、决议，8人参与入库项目的选择，3人参与项目实施过程中施工质量和资金使用的监督。</v>
          </cell>
        </row>
        <row r="36">
          <cell r="A36">
            <v>30</v>
          </cell>
          <cell r="B36" t="str">
            <v>南川区石墙镇楼岭村2022年巾帼“渝大嫂”“综合种养殖基地建设</v>
          </cell>
          <cell r="C36" t="str">
            <v>产业项目</v>
          </cell>
          <cell r="D36" t="str">
            <v>改扩建</v>
          </cell>
          <cell r="E36" t="str">
            <v>楼岭村</v>
          </cell>
          <cell r="F36">
            <v>2022</v>
          </cell>
          <cell r="G36" t="str">
            <v>区乡村振兴局</v>
          </cell>
          <cell r="H36" t="str">
            <v>石墙镇（重庆市南川区帮定林业专业合作社）</v>
          </cell>
          <cell r="I36" t="str">
            <v>1.购买种牛20头、草料30吨。2、购置立式饲料搅拌粉碎机一台、铡草机一台。3、铺设2栋圈舍400平方米的电路、自动化饮水系统及完善附属设施。</v>
          </cell>
          <cell r="J36">
            <v>53</v>
          </cell>
          <cell r="K36">
            <v>35</v>
          </cell>
          <cell r="L36">
            <v>18</v>
          </cell>
          <cell r="M36" t="str">
            <v>中央资金</v>
          </cell>
          <cell r="N36" t="str">
            <v>一般农户25人（其中脱贫户5户5人）</v>
          </cell>
          <cell r="O36" t="str">
            <v>项目可进一步拓展巾帼“渝大嫂”项目的带贫益贫作用，带动群众15人务工、带动周边群众发展种养殖产业3户。</v>
          </cell>
          <cell r="P36" t="str">
            <v>10人参与前期项目确定会议、决议，10人参与入库项目的选择，3人参与项目实施过程中施工质量和资金使用的监督。</v>
          </cell>
        </row>
        <row r="37">
          <cell r="A37">
            <v>31</v>
          </cell>
          <cell r="B37" t="str">
            <v>南川区石溪镇五星村2022年辣椒基地建设</v>
          </cell>
          <cell r="C37" t="str">
            <v>产业项目</v>
          </cell>
          <cell r="D37" t="str">
            <v>新建</v>
          </cell>
          <cell r="E37" t="str">
            <v>五星村</v>
          </cell>
          <cell r="F37">
            <v>2022</v>
          </cell>
          <cell r="G37" t="str">
            <v>区乡村振兴局</v>
          </cell>
          <cell r="H37" t="str">
            <v>石溪镇（重庆市南川区石溪镇五星村股份经济联合社）</v>
          </cell>
          <cell r="I37" t="str">
            <v>石溪镇五星村种植辣椒230亩，配备转运车辆（皮卡车）一辆。</v>
          </cell>
          <cell r="J37">
            <v>40</v>
          </cell>
          <cell r="K37">
            <v>30</v>
          </cell>
          <cell r="L37">
            <v>10</v>
          </cell>
          <cell r="M37" t="str">
            <v>中央资金</v>
          </cell>
          <cell r="N37" t="str">
            <v>一般农户140户580人（其中脱贫户21户94人）</v>
          </cell>
          <cell r="O37" t="str">
            <v>新发展种植辣椒230亩，增加村民收入，受益人口580人，其中脱贫户21户94人，预计每年实现户均增收500元。</v>
          </cell>
          <cell r="P37" t="str">
            <v>2021年10月28日通过党员大会及村民大会选定项目，村委及驻村工作队包片负责到社、到户进行全程监督。</v>
          </cell>
        </row>
        <row r="38">
          <cell r="A38">
            <v>32</v>
          </cell>
          <cell r="B38" t="str">
            <v>南川区头渡镇柏枝村2022年方竹笋基地产业路项目</v>
          </cell>
          <cell r="C38" t="str">
            <v>村基础设施</v>
          </cell>
          <cell r="D38" t="str">
            <v>改扩建</v>
          </cell>
          <cell r="E38" t="str">
            <v>柏枝村</v>
          </cell>
          <cell r="F38">
            <v>2022</v>
          </cell>
          <cell r="G38" t="str">
            <v>区乡村振兴局</v>
          </cell>
          <cell r="H38" t="str">
            <v>头渡镇</v>
          </cell>
          <cell r="I38" t="str">
            <v>柏枝村1社猫迁沟到金佛山水利工程大坝硬化产业公路8.4公里，宽4.5米，厚0.2米，C25混凝土路面。</v>
          </cell>
          <cell r="J38">
            <v>162</v>
          </cell>
          <cell r="K38">
            <v>162</v>
          </cell>
        </row>
        <row r="38">
          <cell r="M38" t="str">
            <v>中央资金</v>
          </cell>
          <cell r="N38" t="str">
            <v>一般农户959户2527人（其中脱贫户131户516人）</v>
          </cell>
          <cell r="O38" t="str">
            <v>项目实施可改善7个农业社959户2527人出行条件，促进蜂蜜、方竹笋产业发展，提高人居环境质量。</v>
          </cell>
          <cell r="P38" t="str">
            <v>5人参加前期项目确定会议、决议，受益人口7个农业社959户2527人，涉及脱贫户131户516人。</v>
          </cell>
        </row>
        <row r="39">
          <cell r="A39">
            <v>33</v>
          </cell>
          <cell r="B39" t="str">
            <v>南川区头渡镇柏枝村2022年社道公路项目</v>
          </cell>
          <cell r="C39" t="str">
            <v>村基础设施</v>
          </cell>
          <cell r="D39" t="str">
            <v>改扩建</v>
          </cell>
          <cell r="E39" t="str">
            <v>柏枝村</v>
          </cell>
          <cell r="F39">
            <v>2022</v>
          </cell>
          <cell r="G39" t="str">
            <v>区乡村振兴局</v>
          </cell>
          <cell r="H39" t="str">
            <v>头渡镇</v>
          </cell>
          <cell r="I39" t="str">
            <v>硬化柏枝村8社小湾至花英台社道公路2.5公里，宽4.5米，厚0.2米，C25混凝土路面。</v>
          </cell>
          <cell r="J39">
            <v>50</v>
          </cell>
          <cell r="K39">
            <v>50</v>
          </cell>
        </row>
        <row r="39">
          <cell r="M39" t="str">
            <v>市级资金</v>
          </cell>
          <cell r="N39" t="str">
            <v>一般农户266户800人（其中脱贫户25户86人）</v>
          </cell>
          <cell r="O39" t="str">
            <v>项目实施可改善266户800人的出行条件，促进沿线产业的发展，提高人居环境质量。</v>
          </cell>
          <cell r="P39" t="str">
            <v>5人参加前期项目确定会议、决议，受益人口266户800人，涉及脱贫户25户86人。</v>
          </cell>
        </row>
        <row r="40">
          <cell r="A40">
            <v>34</v>
          </cell>
          <cell r="B40" t="str">
            <v>南川区头渡镇玉台村2022年中药材基地产业路项目</v>
          </cell>
          <cell r="C40" t="str">
            <v>村基础设施</v>
          </cell>
          <cell r="D40" t="str">
            <v>改扩建</v>
          </cell>
          <cell r="E40" t="str">
            <v>玉台村</v>
          </cell>
          <cell r="F40">
            <v>2022</v>
          </cell>
          <cell r="G40" t="str">
            <v>区乡村振兴局</v>
          </cell>
          <cell r="H40" t="str">
            <v>头渡镇</v>
          </cell>
          <cell r="I40" t="str">
            <v>维修整治产业路2公里，宽4.5米；整治硬化产业路0.2公里，宽4.5米，厚0.2米，C25混凝土路面。</v>
          </cell>
          <cell r="J40">
            <v>31.5</v>
          </cell>
          <cell r="K40">
            <v>31.5</v>
          </cell>
        </row>
        <row r="40">
          <cell r="M40" t="str">
            <v>市级资金</v>
          </cell>
          <cell r="N40" t="str">
            <v>一般农户120户480人（其中脱贫户19户72人）</v>
          </cell>
          <cell r="O40" t="str">
            <v>项目实施可解决120户480人的出行，促进沿线中药材产业的发展，巩固脱贫攻坚成果。</v>
          </cell>
          <cell r="P40" t="str">
            <v>6人参加前期项目确定会议、决议；受益人口涉及120户480人，其中脱贫户19户72人。</v>
          </cell>
        </row>
        <row r="41">
          <cell r="A41">
            <v>35</v>
          </cell>
          <cell r="B41" t="str">
            <v>南川区头渡镇玉台村2022年乡村旅游发展配套基础设施建设项目</v>
          </cell>
          <cell r="C41" t="str">
            <v>村基础设施</v>
          </cell>
          <cell r="D41" t="str">
            <v>新建</v>
          </cell>
          <cell r="E41" t="str">
            <v>玉台村</v>
          </cell>
          <cell r="F41">
            <v>2022</v>
          </cell>
          <cell r="G41" t="str">
            <v>区乡村振兴局</v>
          </cell>
          <cell r="H41" t="str">
            <v>头渡镇</v>
          </cell>
          <cell r="I41" t="str">
            <v>在玉台村新建生态停车场3000平方米，配套完善附属设施。</v>
          </cell>
          <cell r="J41">
            <v>60</v>
          </cell>
          <cell r="K41">
            <v>60</v>
          </cell>
        </row>
        <row r="41">
          <cell r="M41" t="str">
            <v>市级资金</v>
          </cell>
          <cell r="N41" t="str">
            <v>一般农户169户472人（其中脱贫户12户35人）</v>
          </cell>
          <cell r="O41" t="str">
            <v>项目实施可促进玉台村集体经济联合社的发展，增加玉台村村集体资产收益约2万/年，旅游高峰期保障玉台村交通通畅及环境治理。</v>
          </cell>
          <cell r="P41" t="str">
            <v>5人参加前期项目确定会议、决议，受益人口169户472人，其中脱贫户12户35人。</v>
          </cell>
        </row>
        <row r="42">
          <cell r="A42">
            <v>36</v>
          </cell>
          <cell r="B42" t="str">
            <v>南川区西城街道永合社区2022年晚熟桃李基地建设</v>
          </cell>
          <cell r="C42" t="str">
            <v>产业项目</v>
          </cell>
          <cell r="D42" t="str">
            <v>新建</v>
          </cell>
          <cell r="E42" t="str">
            <v>永合居委</v>
          </cell>
          <cell r="F42">
            <v>2022</v>
          </cell>
          <cell r="G42" t="str">
            <v>区乡村振兴局</v>
          </cell>
          <cell r="H42" t="str">
            <v>西城街道（重庆市南川区西城街道永合社区经济股份联合社）</v>
          </cell>
          <cell r="I42" t="str">
            <v>1.建设标准化冷库容积200立方米；2.晚熟桃李的包装、LOGO设计；3.新栽种李子1600株。</v>
          </cell>
          <cell r="J42">
            <v>50</v>
          </cell>
          <cell r="K42">
            <v>50</v>
          </cell>
        </row>
        <row r="42">
          <cell r="M42" t="str">
            <v>中央资金</v>
          </cell>
          <cell r="N42" t="str">
            <v>一般农户108户312人（其中脱贫户12户41人）</v>
          </cell>
          <cell r="O42" t="str">
            <v>项目实施间接带动果农108户312人增收，其中受益脱贫户12户41人。</v>
          </cell>
          <cell r="P42" t="str">
            <v>7人参与前期项目确定会议、决议，7人参与入库项目的选择，3人参与项目实施过程中施工质量和资金使用的监督。</v>
          </cell>
        </row>
        <row r="43">
          <cell r="A43">
            <v>37</v>
          </cell>
          <cell r="B43" t="str">
            <v>南川区西城街道沿塘社区2022年人饮工程项目</v>
          </cell>
          <cell r="C43" t="str">
            <v>生活条件改善</v>
          </cell>
          <cell r="D43" t="str">
            <v>新建</v>
          </cell>
          <cell r="E43" t="str">
            <v>沿塘社区</v>
          </cell>
          <cell r="F43">
            <v>2022</v>
          </cell>
          <cell r="G43" t="str">
            <v>区乡村振兴局</v>
          </cell>
          <cell r="H43" t="str">
            <v>西城街道</v>
          </cell>
          <cell r="I43" t="str">
            <v>新建150立方米的蓄水池、过滤池。</v>
          </cell>
          <cell r="J43">
            <v>15</v>
          </cell>
          <cell r="K43">
            <v>15</v>
          </cell>
        </row>
        <row r="43">
          <cell r="M43" t="str">
            <v>中央资金</v>
          </cell>
          <cell r="N43" t="str">
            <v>一般农户87户282人（其中脱贫户4户20人）</v>
          </cell>
          <cell r="O43" t="str">
            <v>项目实施解决7组80户249余人的饮水安全问题,其中脱贫户4户20人、低保户3户13人。</v>
          </cell>
          <cell r="P43" t="str">
            <v>7人参与前期项目确定会议、决议，7人参与入库项目的选择，3人参与项目实施过程中施工质量和资金使用的监督。</v>
          </cell>
        </row>
        <row r="44">
          <cell r="A44">
            <v>38</v>
          </cell>
          <cell r="B44" t="str">
            <v>南川区西城街道永合居委“四好农村路”建设项目</v>
          </cell>
          <cell r="C44" t="str">
            <v>村基础设施</v>
          </cell>
          <cell r="D44" t="str">
            <v>新建</v>
          </cell>
          <cell r="E44" t="str">
            <v>永合居委</v>
          </cell>
          <cell r="F44">
            <v>2022</v>
          </cell>
          <cell r="G44" t="str">
            <v>区乡村振兴局</v>
          </cell>
          <cell r="H44" t="str">
            <v>西城街道</v>
          </cell>
          <cell r="I44" t="str">
            <v>硬化永合居委2组水脸至新田湾、苏家坡至长塝通村公路3公里，宽4.5米、厚0.2米，C25混凝土路面。</v>
          </cell>
          <cell r="J44">
            <v>72</v>
          </cell>
          <cell r="K44">
            <v>72</v>
          </cell>
        </row>
        <row r="44">
          <cell r="M44" t="str">
            <v>中央资金</v>
          </cell>
          <cell r="N44" t="str">
            <v>一般农户78户230人（其中脱贫户9户32人）</v>
          </cell>
          <cell r="O44" t="str">
            <v>项目实施后可改善当地道路基础设施条件，解决78户230人（其中脱贫户9户32人）的出行难问题。</v>
          </cell>
          <cell r="P44" t="str">
            <v>7人参与前期项目确定会议、决议，7人参与入库项目的选择，3人参与项目实施过程中施工质量和资金使用的监督。</v>
          </cell>
        </row>
        <row r="45">
          <cell r="A45">
            <v>39</v>
          </cell>
          <cell r="B45" t="str">
            <v>南川区西城街道会峰村2022年水厂工程建设项目</v>
          </cell>
          <cell r="C45" t="str">
            <v>生活条件改善</v>
          </cell>
          <cell r="D45" t="str">
            <v>新建</v>
          </cell>
          <cell r="E45" t="str">
            <v>会峰村</v>
          </cell>
          <cell r="F45">
            <v>2022</v>
          </cell>
          <cell r="G45" t="str">
            <v>区乡村振兴局</v>
          </cell>
          <cell r="H45" t="str">
            <v>西城街道</v>
          </cell>
          <cell r="I45" t="str">
            <v>一是新建200立方的蓄水池1座和100立方的蓄水池1座；二是新建增压间1个； 三是新建泵房1座；安装饮水管道6公里。</v>
          </cell>
          <cell r="J45">
            <v>120</v>
          </cell>
          <cell r="K45">
            <v>120</v>
          </cell>
        </row>
        <row r="45">
          <cell r="M45" t="str">
            <v>中央资金</v>
          </cell>
          <cell r="N45" t="str">
            <v>一般农户172户549人（其中脱贫户62户255人）</v>
          </cell>
          <cell r="O45" t="str">
            <v>项目实施后，可彻底解决会峰村125户357余人，沿塘2组21户87人，安平7组26户105人的饮水问题。</v>
          </cell>
          <cell r="P45" t="str">
            <v>7人参与前期项目确定会议、决议，7人参与入库项目的选择，3人参与项目实施过程中施工质量和资金使用的监督。</v>
          </cell>
        </row>
        <row r="46">
          <cell r="A46">
            <v>40</v>
          </cell>
          <cell r="B46" t="str">
            <v>南川区中桥乡普陀村2022年富硒米基地建设</v>
          </cell>
          <cell r="C46" t="str">
            <v>村基础设施</v>
          </cell>
          <cell r="D46" t="str">
            <v>新建</v>
          </cell>
          <cell r="E46" t="str">
            <v>普陀村</v>
          </cell>
          <cell r="F46">
            <v>2022</v>
          </cell>
          <cell r="G46" t="str">
            <v>区乡村振兴局</v>
          </cell>
          <cell r="H46" t="str">
            <v>中桥乡</v>
          </cell>
          <cell r="I46" t="str">
            <v>普陀村富硒米库房建设：修建存粮库房1间，购买半自动多功能六面真空包装机一台、包装盒2000个，及配套设施建设。</v>
          </cell>
          <cell r="J46">
            <v>18</v>
          </cell>
          <cell r="K46">
            <v>18</v>
          </cell>
        </row>
        <row r="46">
          <cell r="M46" t="str">
            <v>中央资金</v>
          </cell>
          <cell r="N46" t="str">
            <v>一般农户28户126人（其中脱贫户8户29人）</v>
          </cell>
          <cell r="O46" t="str">
            <v>本项目通过富硒米加工生产，带动村民28户126人发展产业，其中脱贫户8户29人。</v>
          </cell>
          <cell r="P46" t="str">
            <v>10人参加前期项目调研、意见征集工作，相关28户农户含8户脱贫户受益。</v>
          </cell>
        </row>
        <row r="47">
          <cell r="A47">
            <v>41</v>
          </cell>
          <cell r="B47" t="str">
            <v>南川区大观镇中江村2022年白茶基地建设</v>
          </cell>
          <cell r="C47" t="str">
            <v>产业项目</v>
          </cell>
          <cell r="D47" t="str">
            <v>新建</v>
          </cell>
          <cell r="E47" t="str">
            <v>中江村</v>
          </cell>
          <cell r="F47">
            <v>2022</v>
          </cell>
          <cell r="G47" t="str">
            <v>区乡村振兴局</v>
          </cell>
          <cell r="H47" t="str">
            <v>大观镇（重庆浙农农业科技有限公司）</v>
          </cell>
          <cell r="I47" t="str">
            <v>1.500亩白茶基地后续管护购置有机肥、复合肥；2.新建产业便道2000米，宽2.5米，厚度0.15米，C25混凝土路面。</v>
          </cell>
          <cell r="J47">
            <v>126</v>
          </cell>
          <cell r="K47">
            <v>80</v>
          </cell>
          <cell r="L47">
            <v>46</v>
          </cell>
          <cell r="M47" t="str">
            <v>中央资金</v>
          </cell>
          <cell r="N47" t="str">
            <v>一般农户90人（其中脱贫户20人）</v>
          </cell>
          <cell r="O47" t="str">
            <v>解决当地村民就业70余人。</v>
          </cell>
          <cell r="P47" t="str">
            <v>4名村民代表、社长参加前期项目确定会议、决议，通过项目建设促进群众增收。</v>
          </cell>
        </row>
        <row r="48">
          <cell r="A48">
            <v>42</v>
          </cell>
          <cell r="B48" t="str">
            <v>南川区大观镇中江村2022年饮水工程项目</v>
          </cell>
          <cell r="C48" t="str">
            <v>生活条件改善</v>
          </cell>
          <cell r="D48" t="str">
            <v>新建</v>
          </cell>
          <cell r="E48" t="str">
            <v>中江村</v>
          </cell>
          <cell r="F48">
            <v>2022</v>
          </cell>
          <cell r="G48" t="str">
            <v>区乡村振兴局</v>
          </cell>
          <cell r="H48" t="str">
            <v>大观镇</v>
          </cell>
          <cell r="I48" t="str">
            <v>1.安装Φ75PE管2000米；2.石方开挖、回填土方700方；3.无负压增压设备1套（一用一备）；4.增压泵房一座。</v>
          </cell>
          <cell r="J48">
            <v>40</v>
          </cell>
          <cell r="K48">
            <v>40</v>
          </cell>
        </row>
        <row r="48">
          <cell r="M48" t="str">
            <v>中央资金</v>
          </cell>
          <cell r="N48" t="str">
            <v>一般农户330人（其中脱贫户10人）</v>
          </cell>
          <cell r="O48" t="str">
            <v>解决330人饮水问题，其中脱贫人口10人。</v>
          </cell>
          <cell r="P48" t="str">
            <v>2.7.10.11四个农业社社长和村民代表参与前期项目确定会议、决定，5人参与入库项目的选拔，5人参与项目实施过程中施工质量和资金使用的监管。项目实施后，解决500人的饮水问题。</v>
          </cell>
        </row>
        <row r="49">
          <cell r="A49">
            <v>43</v>
          </cell>
          <cell r="B49" t="str">
            <v>南川区合溪镇风门村2022年山坪塘建设项目</v>
          </cell>
          <cell r="C49" t="str">
            <v>生活条件改善</v>
          </cell>
          <cell r="D49" t="str">
            <v>新建</v>
          </cell>
          <cell r="E49" t="str">
            <v>风门村</v>
          </cell>
          <cell r="F49">
            <v>2022</v>
          </cell>
          <cell r="G49" t="str">
            <v>区乡村振兴局</v>
          </cell>
          <cell r="H49" t="str">
            <v>合溪镇</v>
          </cell>
          <cell r="I49" t="str">
            <v>在风门村一社（小地名：庙沟）新建山坪塘一口，坝址用地面积340㎡，建坝体、修溢洪道、安装安全护栏等，安装PE40管3500米。</v>
          </cell>
          <cell r="J49">
            <v>98</v>
          </cell>
          <cell r="K49">
            <v>98</v>
          </cell>
        </row>
        <row r="49">
          <cell r="M49" t="str">
            <v>中央资金</v>
          </cell>
          <cell r="N49" t="str">
            <v>一般农户50户203人（其中脱贫户12户45人）</v>
          </cell>
          <cell r="O49" t="str">
            <v>项目建成后能解决涉及脱贫户12户45人基本农田灌溉问题。</v>
          </cell>
          <cell r="P49" t="str">
            <v>15人参与前期项目确定会议、决议，13人参与入库项目的选择，5人参与项目实施过程中施工质量和资金使用的监督。</v>
          </cell>
        </row>
        <row r="50">
          <cell r="A50">
            <v>44</v>
          </cell>
          <cell r="B50" t="str">
            <v>南川区合溪镇九溪社区2022年李子基地建设</v>
          </cell>
          <cell r="C50" t="str">
            <v>产业项目</v>
          </cell>
          <cell r="D50" t="str">
            <v>新建</v>
          </cell>
          <cell r="E50" t="str">
            <v>九溪社区</v>
          </cell>
          <cell r="F50">
            <v>2022</v>
          </cell>
          <cell r="G50" t="str">
            <v>区乡村振兴局</v>
          </cell>
          <cell r="H50" t="str">
            <v>合溪镇(重庆市南川区耐贫农业股份合作社)</v>
          </cell>
          <cell r="I50" t="str">
            <v>九溪社区300亩经果林后续管护。</v>
          </cell>
          <cell r="J50">
            <v>45</v>
          </cell>
          <cell r="K50">
            <v>30</v>
          </cell>
          <cell r="L50">
            <v>15</v>
          </cell>
          <cell r="M50" t="str">
            <v>中央资金</v>
          </cell>
          <cell r="N50" t="str">
            <v>一般农户80户320人（其中脱贫户54户205人）</v>
          </cell>
          <cell r="O50" t="str">
            <v>项目实施可带动周边群众增收。受益人口80户320人，涉及脱贫户54户205人户均增收300元。</v>
          </cell>
          <cell r="P50" t="str">
            <v>4人参与前期项目确定会议、决议，5人参与入库项目的选择，3人参与项目实施过程中施工质量和资金使用的监督。</v>
          </cell>
        </row>
        <row r="51">
          <cell r="A51">
            <v>45</v>
          </cell>
          <cell r="B51" t="str">
            <v>南川区合溪镇风门村2022年中药材基地建设</v>
          </cell>
          <cell r="C51" t="str">
            <v>产业项目</v>
          </cell>
          <cell r="D51" t="str">
            <v>新建</v>
          </cell>
          <cell r="E51" t="str">
            <v>风门村</v>
          </cell>
          <cell r="F51">
            <v>2022</v>
          </cell>
          <cell r="G51" t="str">
            <v>区乡村振兴局</v>
          </cell>
          <cell r="H51" t="str">
            <v>合溪镇(重庆市南川区王小学中药材种植专业合作社)</v>
          </cell>
          <cell r="I51" t="str">
            <v>风门村6社、7社种植中药材云木香200亩、玄参66亩、独活20亩。</v>
          </cell>
          <cell r="J51">
            <v>15</v>
          </cell>
          <cell r="K51">
            <v>10</v>
          </cell>
          <cell r="L51">
            <v>5</v>
          </cell>
          <cell r="M51" t="str">
            <v>中央资金</v>
          </cell>
          <cell r="N51" t="str">
            <v>一般农户35户40人（其中脱贫户13户26人）</v>
          </cell>
          <cell r="O51" t="str">
            <v>项目实施可带动周边群众增收。受益人口35户40人，涉及脱贫户13户26人。</v>
          </cell>
          <cell r="P51" t="str">
            <v>10人参与前期项目确定会议、决议，10人参与入库项目的选择，5人参与项目实施过程中施工质量和资金使用的监督。</v>
          </cell>
        </row>
        <row r="52">
          <cell r="A52">
            <v>46</v>
          </cell>
          <cell r="B52" t="str">
            <v>南川区德隆镇马鞍村2022年大树茶基地建设</v>
          </cell>
          <cell r="C52" t="str">
            <v>产业项目</v>
          </cell>
          <cell r="D52" t="str">
            <v>新建</v>
          </cell>
          <cell r="E52" t="str">
            <v>马鞍村</v>
          </cell>
          <cell r="F52">
            <v>2022</v>
          </cell>
          <cell r="G52" t="str">
            <v>区乡村振兴局</v>
          </cell>
          <cell r="H52" t="str">
            <v>德隆镇(种植大户 李勤)</v>
          </cell>
          <cell r="I52" t="str">
            <v>新建大树茶基地200亩。</v>
          </cell>
          <cell r="J52">
            <v>30</v>
          </cell>
          <cell r="K52">
            <v>20</v>
          </cell>
          <cell r="L52">
            <v>10</v>
          </cell>
          <cell r="M52" t="str">
            <v>中央资金</v>
          </cell>
          <cell r="N52" t="str">
            <v>一般农户10户35人（其中脱贫户2户9人）</v>
          </cell>
          <cell r="O52" t="str">
            <v>项目实施后可带动农户10人务工，（其中脱贫户2户9人）户均增收500元到1000元/人.年。</v>
          </cell>
          <cell r="P52" t="str">
            <v>马鞍村村民代表参与决议。鼓励带动脱贫人口就业。项目实施后可带动农户10人务工增收收入（其中脱贫户2户9人）。</v>
          </cell>
        </row>
        <row r="53">
          <cell r="A53">
            <v>47</v>
          </cell>
          <cell r="B53" t="str">
            <v>南川区德隆镇茶树村2022年大树茶基地建设</v>
          </cell>
          <cell r="C53" t="str">
            <v>产业项目</v>
          </cell>
          <cell r="D53" t="str">
            <v>新建</v>
          </cell>
          <cell r="E53" t="str">
            <v>茶树村</v>
          </cell>
          <cell r="F53">
            <v>2022</v>
          </cell>
          <cell r="G53" t="str">
            <v>区乡村振兴局</v>
          </cell>
          <cell r="H53" t="str">
            <v>德隆镇(重庆市古香茶叶种植专业合作社)</v>
          </cell>
          <cell r="I53" t="str">
            <v>完成200亩的大树茶管护、施有机复合肥、人工费等。</v>
          </cell>
          <cell r="J53">
            <v>30</v>
          </cell>
          <cell r="K53">
            <v>20</v>
          </cell>
          <cell r="L53">
            <v>10</v>
          </cell>
          <cell r="M53" t="str">
            <v>中央资金</v>
          </cell>
          <cell r="N53" t="str">
            <v>一般农户8户22人（其中脱贫户2户8人）</v>
          </cell>
          <cell r="O53" t="str">
            <v>项目实施后可带动农户8人务工（其中脱贫户2户8人）户均增收500元到1000元/人.年。</v>
          </cell>
          <cell r="P53" t="str">
            <v>茶树村村民参与决议，项目建成后可带动农户8人务工增收收入（其中脱贫户2户8人）。</v>
          </cell>
        </row>
        <row r="54">
          <cell r="A54">
            <v>48</v>
          </cell>
          <cell r="B54" t="str">
            <v>南川区德隆镇隆兴村2022年大树茶基地建设</v>
          </cell>
          <cell r="C54" t="str">
            <v>产业项目</v>
          </cell>
          <cell r="D54" t="str">
            <v>新建</v>
          </cell>
          <cell r="E54" t="str">
            <v>隆兴村</v>
          </cell>
          <cell r="F54">
            <v>2022</v>
          </cell>
          <cell r="G54" t="str">
            <v>区乡村振兴局</v>
          </cell>
          <cell r="H54" t="str">
            <v>德隆镇(重庆穗坤农业开发有限公司)</v>
          </cell>
          <cell r="I54" t="str">
            <v>完成300亩的大树茶管护、施有机复合肥、人工费等。</v>
          </cell>
          <cell r="J54">
            <v>45</v>
          </cell>
          <cell r="K54">
            <v>30</v>
          </cell>
          <cell r="L54">
            <v>15</v>
          </cell>
          <cell r="M54" t="str">
            <v>中央资金</v>
          </cell>
          <cell r="N54" t="str">
            <v>一般农户13户40人（其中脱贫户2户10人）</v>
          </cell>
          <cell r="O54" t="str">
            <v>项目实施后可带动农户10人务工（其中脱贫户2户10人）户均增收500元到1500元/人/年。</v>
          </cell>
          <cell r="P54" t="str">
            <v>隆兴村村民参与决议，项目建成后可带动农户10人务工增收收入（其中脱贫户2户10人）。</v>
          </cell>
        </row>
        <row r="55">
          <cell r="A55">
            <v>49</v>
          </cell>
          <cell r="B55" t="str">
            <v>南川区德隆镇陶坪村2022年羊肚菌种植示范基地建设</v>
          </cell>
          <cell r="C55" t="str">
            <v>产业项目</v>
          </cell>
          <cell r="D55" t="str">
            <v>新建</v>
          </cell>
          <cell r="E55" t="str">
            <v>陶坪村</v>
          </cell>
          <cell r="F55">
            <v>2022</v>
          </cell>
          <cell r="G55" t="str">
            <v>区乡村振兴局</v>
          </cell>
          <cell r="H55" t="str">
            <v>德隆镇(重庆馨苗梓煜生态农业农场)</v>
          </cell>
          <cell r="I55" t="str">
            <v>在陶坪村6社种植食用菌（羊肚菌）基地50亩。</v>
          </cell>
          <cell r="J55">
            <v>30</v>
          </cell>
          <cell r="K55">
            <v>20</v>
          </cell>
          <cell r="L55">
            <v>10</v>
          </cell>
          <cell r="M55" t="str">
            <v>中央资金</v>
          </cell>
          <cell r="N55" t="str">
            <v>一般农户20户70人（其中脱贫户2户8人）</v>
          </cell>
          <cell r="O55" t="str">
            <v>项目实施后可带动农户20人务工（其中脱贫户2户8人）户均增收500元到2000/人.年。</v>
          </cell>
          <cell r="P55" t="str">
            <v>前期项目陶坪村村民代表参与会议决定，项目实施预计带动务工20以上增收收入（其中脱脱贫户2户8人）。</v>
          </cell>
        </row>
        <row r="56">
          <cell r="A56">
            <v>50</v>
          </cell>
          <cell r="B56" t="str">
            <v>南川区冷水关镇茶园村2022年茶叶基地建设</v>
          </cell>
          <cell r="C56" t="str">
            <v>产业项目</v>
          </cell>
          <cell r="D56" t="str">
            <v>新建</v>
          </cell>
          <cell r="E56" t="str">
            <v>茶园村</v>
          </cell>
          <cell r="F56">
            <v>2022</v>
          </cell>
          <cell r="G56" t="str">
            <v>区乡村振兴局</v>
          </cell>
          <cell r="H56" t="str">
            <v>冷水关镇(重庆茶缘之春茶叶种植专业合作社)</v>
          </cell>
          <cell r="I56" t="str">
            <v>新建1400平方米加工厂房。</v>
          </cell>
          <cell r="J56">
            <v>154</v>
          </cell>
          <cell r="K56">
            <v>98</v>
          </cell>
          <cell r="L56">
            <v>56</v>
          </cell>
          <cell r="M56" t="str">
            <v>中央资金</v>
          </cell>
          <cell r="N56" t="str">
            <v>一般农户100人（其中脱贫户35人）</v>
          </cell>
          <cell r="O56" t="str">
            <v>茶叶加工厂房流转12户农户15亩闲置土地（脱贫户2户），建成后可解决当地村民务工就业100人(脱贫户35人），其中长期务工人员40余人，临时务工人员50余人，年增加收入5000元/人。</v>
          </cell>
          <cell r="P56" t="str">
            <v>农户参加前期项目确定会议、决议。项目实施可完善基础设施建设，项目建设可就近解决务工100人以上(脱贫户35人）。</v>
          </cell>
        </row>
        <row r="57">
          <cell r="A57">
            <v>51</v>
          </cell>
          <cell r="B57" t="str">
            <v>南川区冷水关镇红岩村2022年社道公路建设项目</v>
          </cell>
          <cell r="C57" t="str">
            <v>村基础设施</v>
          </cell>
          <cell r="D57" t="str">
            <v>改扩建</v>
          </cell>
          <cell r="E57" t="str">
            <v>红岩村</v>
          </cell>
          <cell r="F57">
            <v>2022</v>
          </cell>
          <cell r="G57" t="str">
            <v>区乡村振兴局</v>
          </cell>
          <cell r="H57" t="str">
            <v>冷水关镇</v>
          </cell>
          <cell r="I57" t="str">
            <v>新建社道公路堡坎350㎥；扩建挖方315㎥；新修错车道8处（长10米、宽2米，厚0.2米）；新修回车场4处（长5米、宽4米，厚0.2米）；公路水沟整治300米；增设水泥涵管1处；安装防护墱10个。</v>
          </cell>
          <cell r="J57">
            <v>27</v>
          </cell>
          <cell r="K57">
            <v>27</v>
          </cell>
        </row>
        <row r="57">
          <cell r="M57" t="str">
            <v>市级资金</v>
          </cell>
          <cell r="N57" t="str">
            <v>一般农户113户368人（其中脱贫户20户77人）</v>
          </cell>
          <cell r="O57" t="str">
            <v>项目实施可解决1社113户368人，其中脱贫户20户77人方便生产生活、减少运输成本等问题。</v>
          </cell>
          <cell r="P57" t="str">
            <v>农户参加前期项目确定会议、决议。项目实施可完善基础设施建设，解决1社113户368人，其中脱贫户20户77人方便生产生活、减少运输成本等问题。</v>
          </cell>
        </row>
        <row r="58">
          <cell r="A58">
            <v>52</v>
          </cell>
          <cell r="B58" t="str">
            <v>南川区楠竹山镇隆兴村2022年羊肚菌种植示范基地建设</v>
          </cell>
          <cell r="C58" t="str">
            <v>产业项目</v>
          </cell>
          <cell r="D58" t="str">
            <v>新建</v>
          </cell>
          <cell r="E58" t="str">
            <v>隆兴村</v>
          </cell>
          <cell r="F58">
            <v>2022</v>
          </cell>
          <cell r="G58" t="str">
            <v>区乡村振兴局</v>
          </cell>
          <cell r="H58" t="str">
            <v>楠竹山镇(重庆璟田农业科技有限公司)</v>
          </cell>
          <cell r="I58" t="str">
            <v>新建保鲜冻库250立方米。</v>
          </cell>
          <cell r="J58">
            <v>35</v>
          </cell>
          <cell r="K58">
            <v>25</v>
          </cell>
          <cell r="L58">
            <v>10</v>
          </cell>
          <cell r="M58" t="str">
            <v>中央资金</v>
          </cell>
          <cell r="N58" t="str">
            <v>一般农户210人（其中脱贫户26人）</v>
          </cell>
          <cell r="O58" t="str">
            <v>项目实施可进一步做大做强楠竹山羊肚菌种植基地，受益51户210余人。</v>
          </cell>
          <cell r="P58" t="str">
            <v>通过村民大会或村民代表大会选定项目，并从群众中推选质检小组和理财小组成员各3-5名群众全程监督项目建设，项目建成后将增加51户210余人。</v>
          </cell>
        </row>
        <row r="59">
          <cell r="A59">
            <v>53</v>
          </cell>
          <cell r="B59" t="str">
            <v>南川区水江镇劳动社区2022年魔芋种植基地建设</v>
          </cell>
          <cell r="C59" t="str">
            <v>产业项目</v>
          </cell>
          <cell r="D59" t="str">
            <v>新建</v>
          </cell>
          <cell r="E59" t="str">
            <v>劳动社区</v>
          </cell>
          <cell r="F59">
            <v>2022</v>
          </cell>
          <cell r="G59" t="str">
            <v>区乡村振兴局</v>
          </cell>
          <cell r="H59" t="str">
            <v>水江镇(重庆市南川区水江镇劳动社区股份经济联合社)</v>
          </cell>
          <cell r="I59" t="str">
            <v>新建魔芋基地100亩。</v>
          </cell>
          <cell r="J59">
            <v>30</v>
          </cell>
          <cell r="K59">
            <v>20</v>
          </cell>
          <cell r="L59">
            <v>10</v>
          </cell>
          <cell r="M59" t="str">
            <v>中央资金</v>
          </cell>
          <cell r="N59" t="str">
            <v>一般农户38人（其中脱贫户6人）</v>
          </cell>
          <cell r="O59" t="str">
            <v>项目实施后，有效利用撂荒地100亩、带动周边20人务工(其中脱贫人口4人)，预计产值达140万元，增加农民收入35万元、增加集体经济组织收入10万元。</v>
          </cell>
          <cell r="P59" t="str">
            <v>10人参与前期项目确定会议、决定，10人参与入库项目的选拔，3人参与项目实施过程中施工质量和资金使用的监管，带动脱贫人口4人务工，有效利用撂荒地，增加土地户收入。</v>
          </cell>
        </row>
        <row r="60">
          <cell r="A60">
            <v>54</v>
          </cell>
          <cell r="B60" t="str">
            <v>南川区水江镇辉煌村2022年通村公路建设项目</v>
          </cell>
          <cell r="C60" t="str">
            <v>村基础设施</v>
          </cell>
          <cell r="D60" t="str">
            <v>新建</v>
          </cell>
          <cell r="E60" t="str">
            <v>辉煌村</v>
          </cell>
          <cell r="F60">
            <v>2022</v>
          </cell>
          <cell r="G60" t="str">
            <v>区乡村振兴局</v>
          </cell>
          <cell r="H60" t="str">
            <v>水江镇</v>
          </cell>
          <cell r="I60" t="str">
            <v>新开挖、扩宽辉煌村4组大佛岩至庙湾、庙湾至百果园通村公路8公里，宽4.5米。</v>
          </cell>
          <cell r="J60">
            <v>100</v>
          </cell>
          <cell r="K60">
            <v>100</v>
          </cell>
        </row>
        <row r="60">
          <cell r="M60" t="str">
            <v>中央资金</v>
          </cell>
          <cell r="N60" t="str">
            <v>一般农户263人（其中脱贫户10人）</v>
          </cell>
          <cell r="O60" t="str">
            <v>项目实施可解决辉煌村263人（其中脱贫人口10人）出行问题，降低农产品运输成本，带动乡村旅游业发展，带动当地农户参与务工方便。</v>
          </cell>
          <cell r="P60" t="str">
            <v>2户脱贫户参加前期项目确定会议、决议，为脱贫户提供就业岗位2个，增加收入3000元/人·年。</v>
          </cell>
        </row>
        <row r="61">
          <cell r="A61">
            <v>55</v>
          </cell>
          <cell r="B61" t="str">
            <v>南川区黎香湖镇南湖村2022年农副产品展示销售中心建设项目</v>
          </cell>
          <cell r="C61" t="str">
            <v>村基础设施</v>
          </cell>
          <cell r="D61" t="str">
            <v>新建</v>
          </cell>
          <cell r="E61" t="str">
            <v>南湖村</v>
          </cell>
          <cell r="F61">
            <v>2022</v>
          </cell>
          <cell r="G61" t="str">
            <v>区乡村振兴局</v>
          </cell>
          <cell r="H61" t="str">
            <v>黎香湖镇</v>
          </cell>
          <cell r="I61" t="str">
            <v>1、修建一个封闭式的农产品展示交易中心，120平方米。2、安装中导柜4个，货架36组。</v>
          </cell>
          <cell r="J61">
            <v>30</v>
          </cell>
          <cell r="K61">
            <v>30</v>
          </cell>
        </row>
        <row r="61">
          <cell r="M61" t="str">
            <v>市级资金</v>
          </cell>
          <cell r="N61" t="str">
            <v>一般农户40户113人（其中脱贫户15户41人）</v>
          </cell>
          <cell r="O61" t="str">
            <v>项目实施可解决黎香湖镇部分群众在家发展产业。</v>
          </cell>
          <cell r="P61" t="str">
            <v>15户脱贫户参加前期项目确定会议、决议，解决黎香湖镇部分群众在家发展产业。</v>
          </cell>
        </row>
        <row r="62">
          <cell r="A62">
            <v>56</v>
          </cell>
          <cell r="B62" t="str">
            <v>南川区南平镇永安村2022年水果基地建设</v>
          </cell>
          <cell r="C62" t="str">
            <v>产业项目</v>
          </cell>
          <cell r="D62" t="str">
            <v>新建</v>
          </cell>
          <cell r="E62" t="str">
            <v>永安村</v>
          </cell>
          <cell r="F62">
            <v>2022</v>
          </cell>
          <cell r="G62" t="str">
            <v>区乡村振兴局</v>
          </cell>
          <cell r="H62" t="str">
            <v>南平镇(重庆科纳果蔬种植专业合作社)</v>
          </cell>
          <cell r="I62" t="str">
            <v>1、整修山坪塘1口300立方米，更换主水管1400米；2、展示、销售中心提档升级改造及完善相关配套设施设备。</v>
          </cell>
          <cell r="J62">
            <v>45.5</v>
          </cell>
          <cell r="K62">
            <v>30</v>
          </cell>
          <cell r="L62">
            <v>15.5</v>
          </cell>
          <cell r="M62" t="str">
            <v>中央资金</v>
          </cell>
          <cell r="N62" t="str">
            <v>一般农户40户150人（其中脱贫户4户10人）</v>
          </cell>
          <cell r="O62" t="str">
            <v>1、项目建成后可解决永安村、云雾村村民务工就业，其中长期务工人员10余人，临时务工人员5-10余人，年增加收入5000元以上,带动当地村民致富增收；2、合作社流转2户脱贫户土地；3、常年有3个脱贫户在基地长期就业（永安村李小利、陈世兰，云雾村殷立娥）；4、同3户脱贫户签订带贫协。</v>
          </cell>
          <cell r="P62" t="str">
            <v>8人参与前期项目确定会议、决定,20人参与入库项目的选拔,3人参与项目实施过程中施工质里和资金使用的监管。项目建设可就近解决务工20人以上(其中已脱贫户2人）。</v>
          </cell>
        </row>
        <row r="63">
          <cell r="A63">
            <v>57</v>
          </cell>
          <cell r="B63" t="str">
            <v>南川区木凉镇汉场坝村2022年乡村振兴研学基地建设项目</v>
          </cell>
          <cell r="C63" t="str">
            <v>村基础设施</v>
          </cell>
          <cell r="D63" t="str">
            <v>新建</v>
          </cell>
          <cell r="E63" t="str">
            <v>汉场坝村</v>
          </cell>
          <cell r="F63">
            <v>2022</v>
          </cell>
          <cell r="G63" t="str">
            <v>区乡村振兴局</v>
          </cell>
          <cell r="H63" t="str">
            <v>木凉镇</v>
          </cell>
          <cell r="I63" t="str">
            <v>改建乡村振兴非遗工坊3000㎡，包含场地平整，展示场景，非遗设备，配套设施等。</v>
          </cell>
          <cell r="J63">
            <v>180</v>
          </cell>
          <cell r="K63">
            <v>180</v>
          </cell>
        </row>
        <row r="63">
          <cell r="M63" t="str">
            <v>市级资金</v>
          </cell>
          <cell r="N63" t="str">
            <v>一般农户140户562人（其中脱贫户4户10人）</v>
          </cell>
          <cell r="O63" t="str">
            <v>提升乡村观光旅游品质、提高文化旅游素养、助推汉场坝乡村旅游，带动全村集体经济组织成员收益。</v>
          </cell>
          <cell r="P63" t="str">
            <v>12人参加前期项目确定会议、决议，通过项目建设增加汉场坝村乡村文化旅游、有力助推乡村旅游发展。</v>
          </cell>
        </row>
        <row r="64">
          <cell r="A64">
            <v>58</v>
          </cell>
          <cell r="B64" t="str">
            <v>南川区木凉镇云都寺村2022年农旅融合体验基地建设项目</v>
          </cell>
          <cell r="C64" t="str">
            <v>产业项目</v>
          </cell>
          <cell r="D64" t="str">
            <v>新建</v>
          </cell>
          <cell r="E64" t="str">
            <v>云都寺村</v>
          </cell>
          <cell r="F64">
            <v>2022</v>
          </cell>
          <cell r="G64" t="str">
            <v>区乡村振兴局</v>
          </cell>
          <cell r="H64" t="str">
            <v>木凉镇（重庆市南川区木凉镇云都寺村股份经济联合社）</v>
          </cell>
          <cell r="I64" t="str">
            <v>新建乡村振兴文化展示中心400㎡。</v>
          </cell>
          <cell r="J64">
            <v>20</v>
          </cell>
          <cell r="K64">
            <v>20</v>
          </cell>
        </row>
        <row r="64">
          <cell r="M64" t="str">
            <v>中央资金</v>
          </cell>
          <cell r="N64" t="str">
            <v>一般农户13户13人（其中脱贫户3户3人）</v>
          </cell>
          <cell r="O64" t="str">
            <v>新建乡村振兴文化展示中心，共计400㎡，带动脱贫人员3人务工，其他直接受益10人。</v>
          </cell>
          <cell r="P64" t="str">
            <v>12人参加前期项目确定会议、决议，通过项目建设带动脱贫人员3人务工，其他直接受益10人。</v>
          </cell>
        </row>
        <row r="65">
          <cell r="A65">
            <v>59</v>
          </cell>
          <cell r="B65" t="str">
            <v>南川区木凉镇汉场坝村2022年饮水工程建设项目</v>
          </cell>
          <cell r="C65" t="str">
            <v>村基础设施</v>
          </cell>
          <cell r="D65" t="str">
            <v>新建</v>
          </cell>
          <cell r="E65" t="str">
            <v>汉场坝村</v>
          </cell>
          <cell r="F65">
            <v>2022</v>
          </cell>
          <cell r="G65" t="str">
            <v>区乡村振兴局</v>
          </cell>
          <cell r="H65" t="str">
            <v>木凉镇</v>
          </cell>
          <cell r="I65" t="str">
            <v>安装引水管道Φ300×11.9mm×1.0paPE管300米，Φ200×11.9mm×1.0paPE管1500米（一社770米，二社1030米）；建取水井、两个简易沉淀池（300立平方）挖机处理、四壁砖挡墙抹灰。</v>
          </cell>
          <cell r="J65">
            <v>30</v>
          </cell>
          <cell r="K65">
            <v>20</v>
          </cell>
          <cell r="L65">
            <v>10</v>
          </cell>
          <cell r="M65" t="str">
            <v>中央资金</v>
          </cell>
          <cell r="N65" t="str">
            <v>一般农户7户13人（其中脱贫户2户8人）</v>
          </cell>
          <cell r="O65" t="str">
            <v>解决水产养殖引水困难，推进汉场坝村产业发展，流转土地带动脱贫户2户8人受益，带动周边群众5人务工。</v>
          </cell>
          <cell r="P65" t="str">
            <v>12人参加前期项目确定会议、决议，通过项目建设解决水产养殖企业引水困难，有利于产业发展。</v>
          </cell>
        </row>
        <row r="66">
          <cell r="A66">
            <v>60</v>
          </cell>
          <cell r="B66" t="str">
            <v>南川区木凉镇汉场坝村2022年黄茶基地建设</v>
          </cell>
          <cell r="C66" t="str">
            <v>产业项目</v>
          </cell>
          <cell r="D66" t="str">
            <v>改扩建</v>
          </cell>
          <cell r="E66" t="str">
            <v>汉场坝村</v>
          </cell>
          <cell r="F66">
            <v>2022</v>
          </cell>
          <cell r="G66" t="str">
            <v>区乡村振兴局</v>
          </cell>
          <cell r="H66" t="str">
            <v>木凉镇（重庆市南川区阳玉君茶叶专业合作社）</v>
          </cell>
          <cell r="I66" t="str">
            <v>200亩黄茶基地后期管护，包括购买肥料、灌溉、除草等。</v>
          </cell>
          <cell r="J66">
            <v>30</v>
          </cell>
          <cell r="K66">
            <v>20</v>
          </cell>
          <cell r="L66">
            <v>10</v>
          </cell>
          <cell r="M66" t="str">
            <v>中央资金</v>
          </cell>
          <cell r="N66" t="str">
            <v>一般农户13户13人，（其中脱贫户3户3人）</v>
          </cell>
          <cell r="O66" t="str">
            <v>壮大汉场坝集体经济组织，发展文化旅游产业，带动周边农户就业，助推向乡村振兴，带动脱贫人员3人务工，其他直接受益10人。</v>
          </cell>
          <cell r="P66" t="str">
            <v>12人参加前期项目确定会议、决议，通过项目建设增加汉场坝村乡村集体经济发展有力助推乡村旅游发展。</v>
          </cell>
        </row>
        <row r="67">
          <cell r="A67">
            <v>61</v>
          </cell>
          <cell r="B67" t="str">
            <v>南川区河图镇骑坪村2022年板栗基地建设</v>
          </cell>
          <cell r="C67" t="str">
            <v>村基础设施</v>
          </cell>
          <cell r="D67" t="str">
            <v>新建</v>
          </cell>
          <cell r="E67" t="str">
            <v>骑坪村</v>
          </cell>
          <cell r="F67">
            <v>2022</v>
          </cell>
          <cell r="G67" t="str">
            <v>区乡村振兴局</v>
          </cell>
          <cell r="H67" t="str">
            <v>河图镇</v>
          </cell>
          <cell r="I67" t="str">
            <v>1、新建板栗基地蓄水池120立方；2、新修农旅产业步道500米；3.新修堡坎600立方米。</v>
          </cell>
          <cell r="J67">
            <v>45</v>
          </cell>
          <cell r="K67">
            <v>45</v>
          </cell>
        </row>
        <row r="67">
          <cell r="M67" t="str">
            <v>中央资金</v>
          </cell>
          <cell r="N67" t="str">
            <v>一般农户20户50人（其中脱贫户5户）</v>
          </cell>
          <cell r="O67" t="str">
            <v>通过该项目的实施，提升板栗基地形象，带动20户50余栗农（其中脱贫户5户及以上）增收。 </v>
          </cell>
          <cell r="P67" t="str">
            <v>15人参与前期项目确定会议、决定，15人参与入库项目的选拔，5人参与项目实施过程中施工质量和资金使用的监管。通过该项目的实施，提升板栗基地形象，带动20户50余栗农（其中脱贫户5户及以上）增收。</v>
          </cell>
        </row>
        <row r="68">
          <cell r="A68">
            <v>62</v>
          </cell>
          <cell r="B68" t="str">
            <v>南川区河图镇中图村2022年蓝莓基地建设</v>
          </cell>
          <cell r="C68" t="str">
            <v>产业项目</v>
          </cell>
          <cell r="D68" t="str">
            <v>新建</v>
          </cell>
          <cell r="E68" t="str">
            <v>中图村</v>
          </cell>
          <cell r="F68">
            <v>2022</v>
          </cell>
          <cell r="G68" t="str">
            <v>区乡村振兴局</v>
          </cell>
          <cell r="H68" t="str">
            <v>河图镇(重庆青厚农业科技有限公司)</v>
          </cell>
          <cell r="I68" t="str">
            <v>安装水肥一体化工程设备1套。</v>
          </cell>
          <cell r="J68">
            <v>150</v>
          </cell>
          <cell r="K68">
            <v>100</v>
          </cell>
          <cell r="L68">
            <v>50</v>
          </cell>
          <cell r="M68" t="str">
            <v>中央资金</v>
          </cell>
          <cell r="N68" t="str">
            <v>一般农户20人（其中脱贫户5人）</v>
          </cell>
          <cell r="O68" t="str">
            <v>项目建成后，预计中图村村民每年获得收入30万元，解决就近务工20人以上，其中脱贫户5人及以上。带动河图镇全域乡村旅游发展。</v>
          </cell>
          <cell r="P68" t="str">
            <v>15人参与前期项目确定会议、决定，15人参与入库项目的选拔，5人参与项目实施过程中施工质量和资金使用的监管。解决就近务工20人以上，其中脱贫户5人及以上。</v>
          </cell>
        </row>
        <row r="69">
          <cell r="A69">
            <v>63</v>
          </cell>
          <cell r="B69" t="str">
            <v>南川区河图镇虎头村2022年入户路建设项目</v>
          </cell>
          <cell r="C69" t="str">
            <v>村基础设施</v>
          </cell>
          <cell r="D69" t="str">
            <v>新建</v>
          </cell>
          <cell r="E69" t="str">
            <v>虎头村</v>
          </cell>
          <cell r="F69">
            <v>2022</v>
          </cell>
          <cell r="G69" t="str">
            <v>区乡村振兴局</v>
          </cell>
          <cell r="H69" t="str">
            <v>河图镇</v>
          </cell>
          <cell r="I69" t="str">
            <v>新建虎头村入户路1.5公里，宽3.5m，厚20CM，C25标号。</v>
          </cell>
          <cell r="J69">
            <v>72</v>
          </cell>
          <cell r="K69">
            <v>72</v>
          </cell>
        </row>
        <row r="69">
          <cell r="M69" t="str">
            <v>中央资金</v>
          </cell>
          <cell r="N69" t="str">
            <v>一般农户150户500人（其中脱贫户10户32人）</v>
          </cell>
          <cell r="O69" t="str">
            <v>项目实施后，将切实改善虎头村150户500余人(其中脱贫户10户32人）生产生活条件，促进整村产业发展，促进群众增收，巩固脱贫攻坚成果。</v>
          </cell>
          <cell r="P69" t="str">
            <v>15人参与前期项目确定会议、决定，15人参与入库项目的选拔，5人参与项目实施过程中施工质量和资金使用的监管。项目实施后，将切实改善虎头村150户500余人(其中脱贫户10户32人）生产生活条件，促进整村产业发展，促进群众增收，巩固脱贫攻坚成果。</v>
          </cell>
        </row>
        <row r="70">
          <cell r="A70">
            <v>64</v>
          </cell>
          <cell r="B70" t="str">
            <v>南川区河图镇上河村2022年社道公路建设项目</v>
          </cell>
          <cell r="C70" t="str">
            <v>村基础设施</v>
          </cell>
          <cell r="D70" t="str">
            <v>新建</v>
          </cell>
          <cell r="E70" t="str">
            <v>上河村</v>
          </cell>
          <cell r="F70">
            <v>2022</v>
          </cell>
          <cell r="G70" t="str">
            <v>区乡村振兴局</v>
          </cell>
          <cell r="H70" t="str">
            <v>河图镇</v>
          </cell>
          <cell r="I70" t="str">
            <v>新建上河村社道公路1.2公里，宽3.5米，厚20CM，C25标号。</v>
          </cell>
          <cell r="J70">
            <v>57.4</v>
          </cell>
          <cell r="K70">
            <v>57.4</v>
          </cell>
        </row>
        <row r="70">
          <cell r="M70" t="str">
            <v>市级资金</v>
          </cell>
          <cell r="N70" t="str">
            <v>一般农户80户350人（其中脱贫户16户42人）</v>
          </cell>
          <cell r="O70" t="str">
            <v>项目建成后，全面改善上河村1、6、7、8社80余户350余人（其中脱贫户16户42人）出行条件。</v>
          </cell>
          <cell r="P70" t="str">
            <v>15人参与前期项目确定会议、决定，15人参与入库项目的选拔，5人参与项目实施过程中施工质量和资金使用的监管。项目建成后，全面改善上河村1、6、7、8社80余户350余人（其中脱贫户16户42人）出行条件。</v>
          </cell>
        </row>
        <row r="71">
          <cell r="A71">
            <v>65</v>
          </cell>
          <cell r="B71" t="str">
            <v>南川区河图镇虎头村2022年水厂供水管网改造项目</v>
          </cell>
          <cell r="C71" t="str">
            <v>村基础设施</v>
          </cell>
          <cell r="D71" t="str">
            <v>新建</v>
          </cell>
          <cell r="E71" t="str">
            <v>虎头村</v>
          </cell>
          <cell r="F71">
            <v>2022</v>
          </cell>
          <cell r="G71" t="str">
            <v>区乡村振兴局</v>
          </cell>
          <cell r="H71" t="str">
            <v>河图镇</v>
          </cell>
          <cell r="I71" t="str">
            <v>改造老旧供水管网18公里。</v>
          </cell>
          <cell r="J71">
            <v>60</v>
          </cell>
          <cell r="K71">
            <v>20</v>
          </cell>
          <cell r="L71">
            <v>40</v>
          </cell>
          <cell r="M71" t="str">
            <v>市级资金</v>
          </cell>
          <cell r="N71" t="str">
            <v>一般农户200户700人（其中脱贫户30户94人）</v>
          </cell>
          <cell r="O71" t="str">
            <v>项目实施后，将改善虎头村200余户700余人（其中脱贫户30户94人）生活用水条件，切实巩固脱贫攻坚成果。</v>
          </cell>
          <cell r="P71" t="str">
            <v>15人参与前期项目确定会议、决定，15人参与入库项目的选拔，5人参与项目实施过程中施工质量和资金使用的监管。项目实施后，将改善虎头村200余户700余人（其中脱贫户30户94人）生活用水条件，切实巩固脱贫攻坚成果。</v>
          </cell>
        </row>
        <row r="72">
          <cell r="A72">
            <v>66</v>
          </cell>
          <cell r="B72" t="str">
            <v>南川区河图镇骑坪村2022年茶叶基地建设</v>
          </cell>
          <cell r="C72" t="str">
            <v>产业项目</v>
          </cell>
          <cell r="D72" t="str">
            <v>新建</v>
          </cell>
          <cell r="E72" t="str">
            <v>骑坪村</v>
          </cell>
          <cell r="F72">
            <v>2022</v>
          </cell>
          <cell r="G72" t="str">
            <v>区乡村振兴局</v>
          </cell>
          <cell r="H72" t="str">
            <v>河图镇(重庆栖静山生态农业开发有限公司)</v>
          </cell>
          <cell r="I72" t="str">
            <v>新建基地管理配套设施用房500平方米及附属设施。</v>
          </cell>
          <cell r="J72">
            <v>44</v>
          </cell>
          <cell r="K72">
            <v>29</v>
          </cell>
          <cell r="L72">
            <v>15</v>
          </cell>
          <cell r="M72" t="str">
            <v>中央资金</v>
          </cell>
          <cell r="N72" t="str">
            <v>一般农户10人（其中脱贫户5人）</v>
          </cell>
          <cell r="O72" t="str">
            <v>项目实施后，实施茶叶加工，增加茶叶销售收入10万元以上，带动就近务工10人以上（其中脱贫户5人及以上）。</v>
          </cell>
          <cell r="P72" t="str">
            <v>15人参与前期项目确定会议、决定，15人参与入库项目的选拔，5人参与项目实施过程中施工质量和资金使用的监管。项目实施后，实施茶叶加工，增加茶叶销售收入10万元以上，带动就近务工10人以上（其中脱贫户5人及以上）。</v>
          </cell>
        </row>
        <row r="73">
          <cell r="A73">
            <v>67</v>
          </cell>
          <cell r="B73" t="str">
            <v>南川区兴隆镇金禾村2022年农产品交易中心建设项目</v>
          </cell>
          <cell r="C73" t="str">
            <v>村基础设施</v>
          </cell>
          <cell r="D73" t="str">
            <v>新建</v>
          </cell>
          <cell r="E73" t="str">
            <v>金禾村</v>
          </cell>
          <cell r="F73">
            <v>2022</v>
          </cell>
          <cell r="G73" t="str">
            <v>区乡村振兴局</v>
          </cell>
          <cell r="H73" t="str">
            <v>兴隆镇</v>
          </cell>
          <cell r="I73" t="str">
            <v>2000平方米场地平整：包括土石方开挖和堡坎；新建农产品交易中心一处：建筑面积300平方米，占地面积210平方米。</v>
          </cell>
          <cell r="J73">
            <v>50</v>
          </cell>
          <cell r="K73">
            <v>50</v>
          </cell>
        </row>
        <row r="73">
          <cell r="M73" t="str">
            <v>市级资金</v>
          </cell>
          <cell r="N73" t="str">
            <v>一般农户230人（其中脱贫户25户63人）</v>
          </cell>
          <cell r="O73" t="str">
            <v>促进辖区内农产品交易，壮大金禾村集体经济，为3户及以上低收入人群提供就业岗位。</v>
          </cell>
          <cell r="P73" t="str">
            <v>解决全村已脱贫户、脱贫监测户、边缘户等人群就业岗位2-5个。</v>
          </cell>
        </row>
        <row r="74">
          <cell r="A74">
            <v>68</v>
          </cell>
          <cell r="B74" t="str">
            <v>南川区兴隆镇金花村2022年白茶基地建设</v>
          </cell>
          <cell r="C74" t="str">
            <v>产业项目</v>
          </cell>
          <cell r="D74" t="str">
            <v>新建</v>
          </cell>
          <cell r="E74" t="str">
            <v>金花村</v>
          </cell>
          <cell r="F74">
            <v>2022</v>
          </cell>
          <cell r="G74" t="str">
            <v>区乡村振兴局</v>
          </cell>
          <cell r="H74" t="str">
            <v>兴隆镇（重庆市南川区巨昌农业开发有限公司）</v>
          </cell>
          <cell r="I74" t="str">
            <v>1.金花村500亩高标准白茶后期管护，复合肥、有机肥、人工费等；2.自动化机器成品包装设备一台，广告包装宣传设计；3.订制包装礼盒2000套，普通包装盒1000套。</v>
          </cell>
          <cell r="J74">
            <v>104</v>
          </cell>
          <cell r="K74">
            <v>69</v>
          </cell>
          <cell r="L74">
            <v>35</v>
          </cell>
          <cell r="M74" t="str">
            <v>中央资金</v>
          </cell>
          <cell r="N74" t="str">
            <v>一般农户50人（其中脱贫户5户12人）</v>
          </cell>
          <cell r="O74" t="str">
            <v>项目实施后可有效拉动区域经济增长，为脱贫户的一般农户提供就业岗位。</v>
          </cell>
          <cell r="P74" t="str">
            <v>脱贫户和村民代表参加项目确定会议、决议。农户通过土地流转、就近务工增加收入。</v>
          </cell>
        </row>
        <row r="75">
          <cell r="A75">
            <v>69</v>
          </cell>
          <cell r="B75" t="str">
            <v>南川区兴隆镇永福村2022年茶叶基地建设</v>
          </cell>
          <cell r="C75" t="str">
            <v>产业项目</v>
          </cell>
          <cell r="D75" t="str">
            <v>新建</v>
          </cell>
          <cell r="E75" t="str">
            <v>永福村</v>
          </cell>
          <cell r="F75">
            <v>2022</v>
          </cell>
          <cell r="G75" t="str">
            <v>区乡村振兴局</v>
          </cell>
          <cell r="H75" t="str">
            <v>兴隆镇（重庆市南川区兴又缘茶叶有限公司）</v>
          </cell>
          <cell r="I75" t="str">
            <v>购买茶叶光波多功能机一台。</v>
          </cell>
          <cell r="J75">
            <v>52.8</v>
          </cell>
          <cell r="K75">
            <v>35</v>
          </cell>
          <cell r="L75">
            <v>17.8</v>
          </cell>
          <cell r="M75" t="str">
            <v>中央资金</v>
          </cell>
          <cell r="N75" t="str">
            <v>一般农户100人，（其中脱贫户10户35人）</v>
          </cell>
          <cell r="O75" t="str">
            <v>项目实施后可有效拉动区域经济增长，为脱贫户的一般农户提供就业岗位。</v>
          </cell>
          <cell r="P75" t="str">
            <v>脱贫户和村民代表参加项目确定会议、决议。农户通过土地流转、就近务工增加收入。</v>
          </cell>
        </row>
        <row r="76">
          <cell r="A76">
            <v>70</v>
          </cell>
          <cell r="B76" t="str">
            <v>南川区兴隆镇金星社区2022年乡村旅游建设项目</v>
          </cell>
          <cell r="C76" t="str">
            <v>产业项目</v>
          </cell>
          <cell r="D76" t="str">
            <v>改扩建</v>
          </cell>
          <cell r="E76" t="str">
            <v>金星社区</v>
          </cell>
          <cell r="F76">
            <v>2022</v>
          </cell>
          <cell r="G76" t="str">
            <v>区乡村振兴局</v>
          </cell>
          <cell r="H76" t="str">
            <v>兴隆镇(重庆庆酒酿酒庄园有限公司)</v>
          </cell>
          <cell r="I76" t="str">
            <v>1.开挖土方6000方，改建山坪塘一口2500㎡；2.新建休闲凉亭1座，新修步游道2公里；3.种植观赏性树木、果树等5亩。</v>
          </cell>
          <cell r="J76">
            <v>160</v>
          </cell>
          <cell r="K76">
            <v>100</v>
          </cell>
          <cell r="L76">
            <v>60</v>
          </cell>
          <cell r="M76" t="str">
            <v>市级资金</v>
          </cell>
          <cell r="N76" t="str">
            <v>一般农户40人（其中脱贫户2户5人）</v>
          </cell>
          <cell r="O76" t="str">
            <v>项目实施可带动南川及周边40人参与务工，增加收入。</v>
          </cell>
          <cell r="P76" t="str">
            <v>1.通过农业项目财政补助资金股权化方案，获得分红收益；
2.通过提供新增岗位获得就业机会，带动群众获得收益。</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筛选分析-(列H) (计数)"/>
    </sheetNames>
    <sheetDataSet>
      <sheetData sheetId="0">
        <row r="1">
          <cell r="B1" t="str">
            <v>附件</v>
          </cell>
        </row>
        <row r="2">
          <cell r="A2" t="str">
            <v>南川区2022年财政衔接推进乡村振兴补助资金项目计划表</v>
          </cell>
        </row>
        <row r="3">
          <cell r="P3" t="str">
            <v>单位：万元</v>
          </cell>
        </row>
        <row r="4">
          <cell r="A4" t="str">
            <v>序号</v>
          </cell>
          <cell r="B4" t="str">
            <v>项目名称</v>
          </cell>
          <cell r="C4" t="str">
            <v>项目类别</v>
          </cell>
          <cell r="D4" t="str">
            <v>建设性质</v>
          </cell>
          <cell r="E4" t="str">
            <v>实施地点</v>
          </cell>
          <cell r="F4" t="str">
            <v>实施年度</v>
          </cell>
          <cell r="G4" t="str">
            <v>实施单位</v>
          </cell>
        </row>
        <row r="4">
          <cell r="I4" t="str">
            <v>建设任务</v>
          </cell>
          <cell r="J4" t="str">
            <v>资金规模和筹资方式</v>
          </cell>
        </row>
        <row r="4">
          <cell r="M4" t="str">
            <v>资金性质</v>
          </cell>
          <cell r="N4" t="str">
            <v>受益对象</v>
          </cell>
          <cell r="O4" t="str">
            <v>绩效目标</v>
          </cell>
          <cell r="P4" t="str">
            <v>群众参与和带贫减贫机制</v>
          </cell>
        </row>
        <row r="5">
          <cell r="G5" t="str">
            <v>主管部门</v>
          </cell>
          <cell r="H5" t="str">
            <v>业主单位</v>
          </cell>
        </row>
        <row r="5">
          <cell r="J5" t="str">
            <v>小计(万元）</v>
          </cell>
          <cell r="K5" t="str">
            <v>财政衔接资金</v>
          </cell>
          <cell r="L5" t="str">
            <v>其他资金</v>
          </cell>
        </row>
        <row r="6">
          <cell r="B6" t="str">
            <v>合计</v>
          </cell>
        </row>
        <row r="6">
          <cell r="J6">
            <v>6230.1</v>
          </cell>
          <cell r="K6">
            <v>5072</v>
          </cell>
          <cell r="L6">
            <v>1158.1</v>
          </cell>
        </row>
        <row r="7">
          <cell r="A7">
            <v>1</v>
          </cell>
          <cell r="B7" t="str">
            <v>南川区2022年小额贷款贴息</v>
          </cell>
          <cell r="C7" t="str">
            <v>金融扶贫</v>
          </cell>
          <cell r="D7" t="str">
            <v>新建</v>
          </cell>
          <cell r="E7" t="str">
            <v>南川区</v>
          </cell>
          <cell r="F7">
            <v>2022</v>
          </cell>
          <cell r="G7" t="str">
            <v>区乡村振兴局</v>
          </cell>
          <cell r="H7" t="str">
            <v>区乡村振兴局</v>
          </cell>
          <cell r="I7" t="str">
            <v>脱贫户小额贷款贴息补助资金按照银行同期贷款基准利率按年贴息。</v>
          </cell>
          <cell r="J7">
            <v>170</v>
          </cell>
          <cell r="K7">
            <v>170</v>
          </cell>
        </row>
        <row r="7">
          <cell r="M7" t="str">
            <v>中央资金</v>
          </cell>
          <cell r="N7" t="str">
            <v>脱贫户800人</v>
          </cell>
          <cell r="O7" t="str">
            <v>项目按照银行同期贷款基准利率按年贴息，其中脱贫户800人。</v>
          </cell>
          <cell r="P7" t="str">
            <v>全区脱贫户800人参与项目实施，通过小额贷款贴息减少脱贫户800人贷款成本方面的支出2175元/人•年。</v>
          </cell>
        </row>
        <row r="8">
          <cell r="A8">
            <v>2</v>
          </cell>
          <cell r="B8" t="str">
            <v>南川区2022年驻乡驻村工作队培训</v>
          </cell>
          <cell r="C8" t="str">
            <v>教育扶贫</v>
          </cell>
          <cell r="D8" t="str">
            <v>新建</v>
          </cell>
          <cell r="E8" t="str">
            <v>南川区</v>
          </cell>
          <cell r="F8">
            <v>2022</v>
          </cell>
          <cell r="G8" t="str">
            <v>区乡村振兴局</v>
          </cell>
          <cell r="H8" t="str">
            <v>区乡村振兴局</v>
          </cell>
          <cell r="I8" t="str">
            <v>用于全区驻乡驻村工作队培训。</v>
          </cell>
          <cell r="J8">
            <v>31.18</v>
          </cell>
          <cell r="K8">
            <v>31.18</v>
          </cell>
        </row>
        <row r="8">
          <cell r="M8" t="str">
            <v>市级资金</v>
          </cell>
          <cell r="N8" t="str">
            <v>脱贫户500人</v>
          </cell>
          <cell r="O8" t="str">
            <v>通过培训提升驻村干部政策业务水平，指导有意愿的脱贫户发展产业，增加其家庭收入。</v>
          </cell>
          <cell r="P8" t="str">
            <v>通过培训，提升干部能力，引导群众增收。</v>
          </cell>
        </row>
        <row r="9">
          <cell r="A9">
            <v>3</v>
          </cell>
          <cell r="B9" t="str">
            <v>南川区2022年镇街干部培训</v>
          </cell>
          <cell r="C9" t="str">
            <v>教育扶贫</v>
          </cell>
          <cell r="D9" t="str">
            <v>新建</v>
          </cell>
          <cell r="E9" t="str">
            <v>南川区</v>
          </cell>
          <cell r="F9">
            <v>2022</v>
          </cell>
          <cell r="G9" t="str">
            <v>区乡村振兴局</v>
          </cell>
          <cell r="H9" t="str">
            <v>区乡村振兴局</v>
          </cell>
          <cell r="I9" t="str">
            <v>用于乡镇（街道）乡村振兴干部培训。</v>
          </cell>
          <cell r="J9">
            <v>11.18</v>
          </cell>
          <cell r="K9">
            <v>11.18</v>
          </cell>
        </row>
        <row r="9">
          <cell r="M9" t="str">
            <v>市级资金</v>
          </cell>
          <cell r="N9" t="str">
            <v>脱贫户500人</v>
          </cell>
          <cell r="O9" t="str">
            <v>通过培训提升乡镇（街道）干部政策业务水平，指导有意愿的脱贫户发展产业，增加其家庭收入。</v>
          </cell>
          <cell r="P9" t="str">
            <v>通过培训，提升干部能力，引导群众增收。</v>
          </cell>
        </row>
        <row r="10">
          <cell r="A10">
            <v>4</v>
          </cell>
          <cell r="B10" t="str">
            <v>南川区2022年综合防贫保险</v>
          </cell>
          <cell r="C10" t="str">
            <v>健康扶贫</v>
          </cell>
          <cell r="D10" t="str">
            <v>新建</v>
          </cell>
          <cell r="E10" t="str">
            <v>南川区</v>
          </cell>
          <cell r="F10">
            <v>2022</v>
          </cell>
          <cell r="G10" t="str">
            <v>区乡村振兴局</v>
          </cell>
          <cell r="H10" t="str">
            <v>区乡村振兴局</v>
          </cell>
          <cell r="I10" t="str">
            <v>用于为全区农村居民购买综合防贫保险。</v>
          </cell>
          <cell r="J10">
            <v>142.9</v>
          </cell>
          <cell r="K10">
            <v>142.9</v>
          </cell>
        </row>
        <row r="10">
          <cell r="M10" t="str">
            <v>市级资金</v>
          </cell>
          <cell r="N10" t="str">
            <v>脱贫户11371户39336人</v>
          </cell>
          <cell r="O10" t="str">
            <v>建立健全防止返贫长效机制，减轻农村困难家庭就医困难，增强抵御意外风险能力。</v>
          </cell>
          <cell r="P10" t="str">
            <v>全区部分脱贫群众参与项目论证，减少保险支出。</v>
          </cell>
        </row>
        <row r="11">
          <cell r="A11">
            <v>5</v>
          </cell>
          <cell r="B11" t="str">
            <v>南川区2022年雨露技工培训</v>
          </cell>
          <cell r="C11" t="str">
            <v>就业扶贫</v>
          </cell>
          <cell r="D11" t="str">
            <v>新建</v>
          </cell>
          <cell r="E11" t="str">
            <v>南川区</v>
          </cell>
          <cell r="F11">
            <v>2022</v>
          </cell>
          <cell r="G11" t="str">
            <v>区乡村振兴局</v>
          </cell>
          <cell r="H11" t="str">
            <v>区乡村振兴局</v>
          </cell>
          <cell r="I11" t="str">
            <v>培训雨露技工500人。</v>
          </cell>
          <cell r="J11">
            <v>300</v>
          </cell>
          <cell r="K11">
            <v>300</v>
          </cell>
        </row>
        <row r="11">
          <cell r="M11" t="str">
            <v>市级资金</v>
          </cell>
          <cell r="N11" t="str">
            <v>脱贫户500人</v>
          </cell>
          <cell r="O11" t="str">
            <v>培训合格率达到95%。</v>
          </cell>
          <cell r="P11" t="str">
            <v>训后首次就业率不低于80%。</v>
          </cell>
        </row>
        <row r="12">
          <cell r="A12">
            <v>6</v>
          </cell>
          <cell r="B12" t="str">
            <v>南川区2022年第一批财政衔接资金项目管理费</v>
          </cell>
          <cell r="C12" t="str">
            <v>项目管理费</v>
          </cell>
          <cell r="D12" t="str">
            <v>新建</v>
          </cell>
          <cell r="E12" t="str">
            <v>南川区</v>
          </cell>
          <cell r="F12">
            <v>2022</v>
          </cell>
          <cell r="G12" t="str">
            <v>区乡村振兴局</v>
          </cell>
          <cell r="H12" t="str">
            <v>区乡村振兴局</v>
          </cell>
          <cell r="I12" t="str">
            <v>按照不超过1%的比例从财政衔接资金中统筹安排项目管理费，由区级使用。项目管理费主要用于项目前期设计、评审、招标、监理以及验收等与项目管理相关的支出。</v>
          </cell>
          <cell r="J12">
            <v>50</v>
          </cell>
          <cell r="K12">
            <v>50</v>
          </cell>
        </row>
        <row r="12">
          <cell r="M12" t="str">
            <v>市级资金</v>
          </cell>
          <cell r="N12" t="str">
            <v>一般农户1000人（其中脱贫户800人）</v>
          </cell>
          <cell r="O12" t="str">
            <v>做好项目管理工作，群众受益。</v>
          </cell>
          <cell r="P12" t="str">
            <v>义务监督员120人参与项目实施过程中资金使用的监督，做好项目管理工作，群众受益。</v>
          </cell>
        </row>
        <row r="13">
          <cell r="A13">
            <v>7</v>
          </cell>
          <cell r="B13" t="str">
            <v>南川区脱贫户购买合作医疗保险补贴</v>
          </cell>
          <cell r="C13" t="str">
            <v>健康扶贫</v>
          </cell>
          <cell r="D13" t="str">
            <v>新建</v>
          </cell>
          <cell r="E13" t="str">
            <v>南川区</v>
          </cell>
          <cell r="F13">
            <v>2022</v>
          </cell>
          <cell r="G13" t="str">
            <v>区医保局</v>
          </cell>
          <cell r="H13" t="str">
            <v>区医保局</v>
          </cell>
          <cell r="I13" t="str">
            <v>用于脱贫户购买2021年合作医疗保险补贴（事后资助）。</v>
          </cell>
          <cell r="J13">
            <v>10</v>
          </cell>
          <cell r="K13">
            <v>10</v>
          </cell>
        </row>
        <row r="13">
          <cell r="M13" t="str">
            <v>市级资金</v>
          </cell>
          <cell r="N13" t="str">
            <v>脱贫户472人</v>
          </cell>
          <cell r="O13" t="str">
            <v>购买合作医疗保险，解决脱贫户就医难。</v>
          </cell>
          <cell r="P13" t="str">
            <v>全区部分脱贫群众参与项目论证，减少医疗保险支出。</v>
          </cell>
        </row>
        <row r="14">
          <cell r="A14">
            <v>8</v>
          </cell>
          <cell r="B14" t="str">
            <v>脱贫户购买合作医疗保险补贴</v>
          </cell>
          <cell r="C14" t="str">
            <v>健康扶贫</v>
          </cell>
          <cell r="D14" t="str">
            <v>新建</v>
          </cell>
          <cell r="E14" t="str">
            <v>南川区</v>
          </cell>
          <cell r="F14">
            <v>2022</v>
          </cell>
          <cell r="G14" t="str">
            <v>区税务局</v>
          </cell>
          <cell r="H14" t="str">
            <v>区税务局</v>
          </cell>
          <cell r="I14" t="str">
            <v>用于脱贫户购买2021年合作医疗保险补贴（新增人员）。</v>
          </cell>
          <cell r="J14">
            <v>25.36</v>
          </cell>
          <cell r="K14">
            <v>25.36</v>
          </cell>
        </row>
        <row r="14">
          <cell r="M14" t="str">
            <v>市级资金</v>
          </cell>
          <cell r="N14" t="str">
            <v>脱贫户372人</v>
          </cell>
          <cell r="O14" t="str">
            <v>购买合作医疗保险，解决脱贫户就医难。</v>
          </cell>
          <cell r="P14" t="str">
            <v>全区部分脱贫群众参与项目论证，减少医疗保险支出。</v>
          </cell>
        </row>
        <row r="15">
          <cell r="A15">
            <v>9</v>
          </cell>
          <cell r="B15" t="str">
            <v>南川区黎香湖镇南湖村2022年乡村旅游发展项目</v>
          </cell>
          <cell r="C15" t="str">
            <v>村基础设施</v>
          </cell>
          <cell r="D15" t="str">
            <v>新建</v>
          </cell>
          <cell r="E15" t="str">
            <v>南湖村</v>
          </cell>
          <cell r="F15">
            <v>2022</v>
          </cell>
          <cell r="G15" t="str">
            <v>区乡村振兴局</v>
          </cell>
          <cell r="H15" t="str">
            <v>黎香湖镇</v>
          </cell>
          <cell r="I15" t="str">
            <v>完善乡村旅游基础设施，培育旅游元素。</v>
          </cell>
          <cell r="J15">
            <v>380</v>
          </cell>
          <cell r="K15">
            <v>380</v>
          </cell>
        </row>
        <row r="15">
          <cell r="M15" t="str">
            <v>市级资金</v>
          </cell>
          <cell r="N15" t="str">
            <v>一般农户185户460人（其中脱贫户16户41人）</v>
          </cell>
          <cell r="O15" t="str">
            <v>通过发展乡村旅游，带动脱贫群众增收。</v>
          </cell>
          <cell r="P15" t="str">
            <v>10户脱贫户参加前期项目确定会议、决议，通过项目建设改善出行条件。</v>
          </cell>
        </row>
        <row r="16">
          <cell r="A16">
            <v>10</v>
          </cell>
          <cell r="B16" t="str">
            <v>南川区南平镇永安村2022年乡村旅游发展项目</v>
          </cell>
          <cell r="C16" t="str">
            <v>村基础设施</v>
          </cell>
          <cell r="D16" t="str">
            <v>新建</v>
          </cell>
          <cell r="E16" t="str">
            <v>永安村</v>
          </cell>
          <cell r="F16">
            <v>2022</v>
          </cell>
          <cell r="G16" t="str">
            <v>区乡村振兴局</v>
          </cell>
          <cell r="H16" t="str">
            <v>南平镇</v>
          </cell>
          <cell r="I16" t="str">
            <v>围绕乡村旅游发展，提档升级农家乐，配套完善相关基础设施。</v>
          </cell>
          <cell r="J16">
            <v>380</v>
          </cell>
          <cell r="K16">
            <v>380</v>
          </cell>
        </row>
        <row r="16">
          <cell r="M16" t="str">
            <v>市级资金</v>
          </cell>
          <cell r="N16" t="str">
            <v>一般农户12户50人（其中脱贫户1户4人）</v>
          </cell>
          <cell r="O16" t="str">
            <v>通过促进乡村旅游发展，带动脱贫群众增收500元左右。</v>
          </cell>
          <cell r="P16" t="str">
            <v>8人参与前期项目确定会议、决定,15人参与入库项目的选拔,3人参与项目实施过程中施工质里和资金使用的监管。项目建设可就近解决务工10人以上（其中脱贫户1人。</v>
          </cell>
        </row>
        <row r="17">
          <cell r="A17">
            <v>11</v>
          </cell>
          <cell r="B17" t="str">
            <v>南川区山王坪镇龙泉村2022年农旅融合项目(第一期)</v>
          </cell>
          <cell r="C17" t="str">
            <v>村基础设施</v>
          </cell>
          <cell r="D17" t="str">
            <v>新建</v>
          </cell>
          <cell r="E17" t="str">
            <v>龙泉村</v>
          </cell>
          <cell r="F17">
            <v>2022</v>
          </cell>
          <cell r="G17" t="str">
            <v>区乡村振兴局</v>
          </cell>
          <cell r="H17" t="str">
            <v>山王坪镇</v>
          </cell>
          <cell r="I17" t="str">
            <v>以“白颊黑叶猴”为主题打造文化主题村，建设主要内容为福寿寺入口、秦家湾区域广场、秦家湾药田种植示范园等。</v>
          </cell>
          <cell r="J17">
            <v>380</v>
          </cell>
          <cell r="K17">
            <v>380</v>
          </cell>
        </row>
        <row r="17">
          <cell r="M17" t="str">
            <v>市级资金</v>
          </cell>
          <cell r="N17" t="str">
            <v>一般农户102户326人(其中脱贫户11户36人)</v>
          </cell>
          <cell r="O17" t="str">
            <v>项目实施可突出旅游主题，营造文化旅游氛围。</v>
          </cell>
          <cell r="P17" t="str">
            <v>11户脱贫户参加前期项目确定会议，决议，通过项目建设促进乡村旅游发展，助农增收。</v>
          </cell>
        </row>
        <row r="18">
          <cell r="A18">
            <v>12</v>
          </cell>
          <cell r="B18" t="str">
            <v>南川区三泉镇观音村2022年乡村旅游发展项目</v>
          </cell>
          <cell r="C18" t="str">
            <v>村基础设施</v>
          </cell>
          <cell r="D18" t="str">
            <v>新建</v>
          </cell>
          <cell r="E18" t="str">
            <v>观音村</v>
          </cell>
          <cell r="F18">
            <v>2022</v>
          </cell>
          <cell r="G18" t="str">
            <v>区乡村振兴局</v>
          </cell>
          <cell r="H18" t="str">
            <v>三泉镇</v>
          </cell>
          <cell r="I18" t="str">
            <v>围绕乡村旅游发展，提档升级农家乐，配套完善相关基础设施。</v>
          </cell>
          <cell r="J18">
            <v>280</v>
          </cell>
          <cell r="K18">
            <v>280</v>
          </cell>
        </row>
        <row r="18">
          <cell r="M18" t="str">
            <v>中央资金</v>
          </cell>
          <cell r="N18" t="str">
            <v>一般农户50户200人（其中脱贫户10户35人）</v>
          </cell>
          <cell r="O18" t="str">
            <v>完善乡村旅游基础设施，促进乡村旅游发展，带动脱贫群众增收。</v>
          </cell>
          <cell r="P18" t="str">
            <v>5户脱贫户参加前期项目确定会议、决议，通过项目建设解决群众务工问题和带动群众增收。</v>
          </cell>
        </row>
        <row r="19">
          <cell r="A19">
            <v>13</v>
          </cell>
          <cell r="B19" t="str">
            <v>南川区鸣玉镇中心社区2022年“稻香渔歌”乡村振兴示范项目（第二期）</v>
          </cell>
          <cell r="C19" t="str">
            <v>村基础设施</v>
          </cell>
          <cell r="D19" t="str">
            <v>新建</v>
          </cell>
          <cell r="E19" t="str">
            <v>中心社区</v>
          </cell>
          <cell r="F19">
            <v>2022</v>
          </cell>
          <cell r="G19" t="str">
            <v>区乡村振兴局</v>
          </cell>
          <cell r="H19" t="str">
            <v>鸣玉镇</v>
          </cell>
          <cell r="I19" t="str">
            <v>打造180亩油稻轮作种植基地，完成产业基础设施建设。</v>
          </cell>
          <cell r="J19">
            <v>200</v>
          </cell>
          <cell r="K19">
            <v>200</v>
          </cell>
        </row>
        <row r="19">
          <cell r="M19" t="str">
            <v>中央资金</v>
          </cell>
          <cell r="N19" t="str">
            <v>一般农户140户501人（其中脱贫户1户3人）</v>
          </cell>
          <cell r="O19" t="str">
            <v>打造乡村振兴示范点，项目可带动当地乡村旅游发展，带动农户参与务工，流转土地，解决10人以上就近务工；实现农户收入增加。</v>
          </cell>
          <cell r="P19" t="str">
            <v>30人参与前期项目确定会议、决定，30人参与入库项目的选择，5人参与项目实施过程中施工质量和资金使用的监管。解决10人以上就近务工；带动乡村旅游，实现周边农户140户501人（其中脱贫户1户3人）收入增加。</v>
          </cell>
        </row>
        <row r="20">
          <cell r="A20">
            <v>14</v>
          </cell>
          <cell r="B20" t="str">
            <v>南川区大有镇水源村2022年蔬菜基地建设</v>
          </cell>
          <cell r="C20" t="str">
            <v>产业项目</v>
          </cell>
          <cell r="D20" t="str">
            <v>新建</v>
          </cell>
          <cell r="E20" t="str">
            <v>水源村</v>
          </cell>
          <cell r="F20">
            <v>2022</v>
          </cell>
          <cell r="G20" t="str">
            <v>区乡村振兴局</v>
          </cell>
          <cell r="H20" t="str">
            <v>大有镇（重庆市南川区逢秋荣高粱种植专业合作社）</v>
          </cell>
          <cell r="I20" t="str">
            <v>新建蔬菜基地基础设施，单栋钢架大棚20亩。节水灌溉设施；节水灌溉设施大棚灌溉系统20亩；110mmPE1.0MPa900米，ϕ90mmPE1.0MPa350米,ϕ75mmPE1.0MPa600m。ϕ50mmPE1.0MPa600m。</v>
          </cell>
          <cell r="J20">
            <v>43</v>
          </cell>
          <cell r="K20">
            <v>30</v>
          </cell>
          <cell r="L20">
            <v>13</v>
          </cell>
          <cell r="M20" t="str">
            <v>中央资金</v>
          </cell>
          <cell r="N20" t="str">
            <v>一般农户8户28人（其中脱贫户2户8人）</v>
          </cell>
          <cell r="O20" t="str">
            <v>项目实施后8户28人受益，其中脱贫户2户8人。</v>
          </cell>
          <cell r="P20" t="str">
            <v>群众参与项目论证，项目建成后提高产业发展，带动脱贫户务工。</v>
          </cell>
        </row>
        <row r="21">
          <cell r="A21">
            <v>15</v>
          </cell>
          <cell r="B21" t="str">
            <v>南川区大有镇水源村2022年水稻基地产业路项目</v>
          </cell>
          <cell r="C21" t="str">
            <v>村基础设施</v>
          </cell>
          <cell r="D21" t="str">
            <v>新建</v>
          </cell>
          <cell r="E21" t="str">
            <v>水源村</v>
          </cell>
          <cell r="F21">
            <v>2022</v>
          </cell>
          <cell r="G21" t="str">
            <v>区乡村振兴局</v>
          </cell>
          <cell r="H21" t="str">
            <v>大有镇</v>
          </cell>
          <cell r="I21" t="str">
            <v>新开挖硬化洞湾至铺子产业道路1.2公里、宽4.5米。</v>
          </cell>
          <cell r="J21">
            <v>20</v>
          </cell>
          <cell r="K21">
            <v>20</v>
          </cell>
        </row>
        <row r="21">
          <cell r="M21" t="str">
            <v>中央资金</v>
          </cell>
          <cell r="N21" t="str">
            <v>一般农户50户200人（其中脱贫户5户19人）</v>
          </cell>
          <cell r="O21" t="str">
            <v>项目实施后提高周围农户200人出行方便程度，其中脱贫户5户19人。</v>
          </cell>
          <cell r="P21" t="str">
            <v>8户脱贫户参与入库项目的选择，为脱贫户提供就业岗位，增加收入。</v>
          </cell>
        </row>
        <row r="22">
          <cell r="A22">
            <v>16</v>
          </cell>
          <cell r="B22" t="str">
            <v>南川区大有镇指拇村2022年中药材基地产业路项目</v>
          </cell>
          <cell r="C22" t="str">
            <v>村基础设施</v>
          </cell>
          <cell r="D22" t="str">
            <v>新建</v>
          </cell>
          <cell r="E22" t="str">
            <v>指拇村</v>
          </cell>
          <cell r="F22">
            <v>2022</v>
          </cell>
          <cell r="G22" t="str">
            <v>区乡村振兴局</v>
          </cell>
          <cell r="H22" t="str">
            <v>大有镇</v>
          </cell>
          <cell r="I22" t="str">
            <v>C25混凝土硬化指拇村6社转龙庙至长岭杠垭口道路400米，宽度4.5米。</v>
          </cell>
          <cell r="J22">
            <v>25.48</v>
          </cell>
          <cell r="K22">
            <v>25.48</v>
          </cell>
        </row>
        <row r="22">
          <cell r="M22" t="str">
            <v>市级资金</v>
          </cell>
          <cell r="N22" t="str">
            <v>一般农户92户342人（其中脱贫户7户29人）</v>
          </cell>
          <cell r="O22" t="str">
            <v>项目实施可完善基础设施建设。342人受益，其中脱贫户29人，方便周边产业发展。</v>
          </cell>
          <cell r="P22" t="str">
            <v>5户参加前期项目确定会议、决议。项目实施可完善基础设施建设，解决30人出行难问题，方便周边产业发展。</v>
          </cell>
        </row>
        <row r="23">
          <cell r="A23">
            <v>17</v>
          </cell>
          <cell r="B23" t="str">
            <v>南川区东城街道黄淦村2022年盐菜加工厂建设</v>
          </cell>
          <cell r="C23" t="str">
            <v>产业项目</v>
          </cell>
          <cell r="D23" t="str">
            <v>新建</v>
          </cell>
          <cell r="E23" t="str">
            <v>黄淦村</v>
          </cell>
          <cell r="F23">
            <v>2022</v>
          </cell>
          <cell r="G23" t="str">
            <v>区乡村振兴局</v>
          </cell>
          <cell r="H23" t="str">
            <v>东城街道（南川区黄淦盐菜加工厂）</v>
          </cell>
          <cell r="I23" t="str">
            <v>堡坎建设70m³，平场500㎡，修建晒场400㎡，新建晒床400㎡，购买场地转运车1辆。</v>
          </cell>
          <cell r="J23">
            <v>21</v>
          </cell>
          <cell r="K23">
            <v>14</v>
          </cell>
          <cell r="L23">
            <v>7</v>
          </cell>
          <cell r="M23" t="str">
            <v>中央资金</v>
          </cell>
          <cell r="N23" t="str">
            <v>一般农户40户105人（其中脱贫户8户34人）</v>
          </cell>
          <cell r="O23" t="str">
            <v>项目建成后能带动黄淦村产业经济发展，带动40户农户增收1000元/户.年，其中脱贫户8户。</v>
          </cell>
          <cell r="P23" t="str">
            <v>村民代表20余人参与前期项目确定会议，带动40户农户增收1000元/户.年，其中脱贫户8户。</v>
          </cell>
        </row>
        <row r="24">
          <cell r="A24">
            <v>18</v>
          </cell>
          <cell r="B24" t="str">
            <v>南川区东城街道黄淦村2022年长屋间山坪塘整治项目</v>
          </cell>
          <cell r="C24" t="str">
            <v>村基础设施</v>
          </cell>
          <cell r="D24" t="str">
            <v>新建</v>
          </cell>
          <cell r="E24" t="str">
            <v>黄淦村</v>
          </cell>
          <cell r="F24">
            <v>2022</v>
          </cell>
          <cell r="G24" t="str">
            <v>区乡村振兴局</v>
          </cell>
          <cell r="H24" t="str">
            <v>东城街道</v>
          </cell>
          <cell r="I24" t="str">
            <v>维修整治山坪塘一口2000立方米。</v>
          </cell>
          <cell r="J24">
            <v>10</v>
          </cell>
          <cell r="K24">
            <v>10</v>
          </cell>
        </row>
        <row r="24">
          <cell r="M24" t="str">
            <v>市级资金</v>
          </cell>
          <cell r="N24" t="str">
            <v>一般农户21户60余人（其中脱贫户4户15人）</v>
          </cell>
          <cell r="O24" t="str">
            <v>项目建成后可灌溉7、9社农田约80亩，增加粮食亩产量。受益村民21户60余人，其中脱贫户4户15人。</v>
          </cell>
          <cell r="P24" t="str">
            <v>村民代表18人参与前期项目确定会议，项目建成后可灌溉7、9社农田约80亩，增加粮食亩产量。受益7、9社农户21户60余人，其中脱贫户4户15人。</v>
          </cell>
        </row>
        <row r="25">
          <cell r="A25">
            <v>19</v>
          </cell>
          <cell r="B25" t="str">
            <v>南川区峰岩乡峰胜村2022年李子基地建设</v>
          </cell>
          <cell r="C25" t="str">
            <v>产业项目</v>
          </cell>
          <cell r="D25" t="str">
            <v>改扩建</v>
          </cell>
          <cell r="E25" t="str">
            <v>峰胜村</v>
          </cell>
          <cell r="F25">
            <v>2022</v>
          </cell>
          <cell r="G25" t="str">
            <v>区乡村振兴局</v>
          </cell>
          <cell r="H25" t="str">
            <v>峰岩乡（重庆市南川区峰胜长丰李子种植专业合作社）</v>
          </cell>
          <cell r="I25" t="str">
            <v>140亩李子基地后续管护。</v>
          </cell>
          <cell r="J25">
            <v>14</v>
          </cell>
          <cell r="K25">
            <v>10</v>
          </cell>
          <cell r="L25">
            <v>4</v>
          </cell>
          <cell r="M25" t="str">
            <v>中央资金</v>
          </cell>
          <cell r="N25" t="str">
            <v>一般农户38户140人（其中脱困户7户18人）</v>
          </cell>
          <cell r="O25" t="str">
            <v>加大产出，提升收入，长期固定使用周边群众务工20人,其中脱困户7户，7人务工，年人均纯收入增加2000元。</v>
          </cell>
          <cell r="P25" t="str">
            <v>10人参加前期项目确定会议、决议，7人参加入库项目的选择，10人参加项目实施过程中项目质量和资金使用的监督。项目增产增收后按照产业发展协议5000元加收入的2%作为村级收入。</v>
          </cell>
        </row>
        <row r="26">
          <cell r="A26">
            <v>20</v>
          </cell>
          <cell r="B26" t="str">
            <v>南川区峰岩乡正阳村2022年乡村旅游配套基础设施建设项目</v>
          </cell>
          <cell r="C26" t="str">
            <v>村基础设施</v>
          </cell>
          <cell r="D26" t="str">
            <v>改扩建</v>
          </cell>
          <cell r="E26" t="str">
            <v>正阳村</v>
          </cell>
          <cell r="F26">
            <v>2022</v>
          </cell>
          <cell r="G26" t="str">
            <v>区乡村振兴局</v>
          </cell>
          <cell r="H26" t="str">
            <v>峰岩乡</v>
          </cell>
          <cell r="I26" t="str">
            <v>1.室外广场回填2700立方土石方，广场砌筑堡坎84立方，广场场地硬化440平方；2.维修汤盆大桥至雷劈石段人行便道1.3公里；3.室内购买民宿运行设施设备。</v>
          </cell>
          <cell r="J26">
            <v>45</v>
          </cell>
          <cell r="K26">
            <v>45</v>
          </cell>
        </row>
        <row r="26">
          <cell r="M26" t="str">
            <v>市级资金</v>
          </cell>
          <cell r="N26" t="str">
            <v>一般农户462户1159人（其中脱困户36户105人）</v>
          </cell>
          <cell r="O26" t="str">
            <v>本项目建设完成后可推动发展正阳村集体经济联合社实体运行，推动正阳桥特色历史文化观光旅游，壮大正阳村集体经济，涉及全村462户1159人，其中脱困户36户105人。项目收入按照5:4:1集体经济联合社股份进行分红。</v>
          </cell>
          <cell r="P26" t="str">
            <v>20人参与前期项目确定会议，带动全村脱贫户受益，涉及全村462户1159人，其中脱困户36户105人。项目收入按照5:4:1集体经济联合社股份进行分红。年人均纯收入增加1000元。</v>
          </cell>
        </row>
        <row r="27">
          <cell r="A27">
            <v>21</v>
          </cell>
          <cell r="B27" t="str">
            <v>南川区南城街道庆岩社区四好农村道路建设项目</v>
          </cell>
          <cell r="C27" t="str">
            <v>村基础设施</v>
          </cell>
          <cell r="D27" t="str">
            <v>改扩建</v>
          </cell>
          <cell r="E27" t="str">
            <v>庆岩社区</v>
          </cell>
          <cell r="F27">
            <v>2022</v>
          </cell>
          <cell r="G27" t="str">
            <v>区乡村振兴局</v>
          </cell>
          <cell r="H27" t="str">
            <v>南城街道</v>
          </cell>
          <cell r="I27" t="str">
            <v>C25混凝土硬化四好农村道路，王家线至芭蕉土长1.814公里，王家线至石家杠长2.575公里，宽4.5米。</v>
          </cell>
          <cell r="J27">
            <v>257</v>
          </cell>
          <cell r="K27">
            <v>51</v>
          </cell>
          <cell r="L27">
            <v>206</v>
          </cell>
          <cell r="M27" t="str">
            <v>中央资金</v>
          </cell>
          <cell r="N27" t="str">
            <v>一般农户20户60人（其中脱贫户3户8人）</v>
          </cell>
          <cell r="O27" t="str">
            <v>项目实施后，可解决20户60人，其中脱贫户3户8人的出行难问题，方便群众，带动产业发展。</v>
          </cell>
          <cell r="P27" t="str">
            <v>5人参与前期项目决定会议，5人参与入库项目的选拔，5人参与项目实施中施工质量和资金使用的监督。</v>
          </cell>
        </row>
        <row r="28">
          <cell r="A28">
            <v>22</v>
          </cell>
          <cell r="B28" t="str">
            <v>南川区南城街道双河场村李克嘴至爱子台2020年四好农村道路建设</v>
          </cell>
          <cell r="C28" t="str">
            <v>村基础设施</v>
          </cell>
          <cell r="D28" t="str">
            <v>改扩建</v>
          </cell>
          <cell r="E28" t="str">
            <v>双河场村</v>
          </cell>
          <cell r="F28">
            <v>2022</v>
          </cell>
          <cell r="G28" t="str">
            <v>区乡村振兴局</v>
          </cell>
          <cell r="H28" t="str">
            <v>南城街道</v>
          </cell>
          <cell r="I28" t="str">
            <v>C25混凝土硬化李克嘴至爱子台四好农村道路2.864公里，宽4.5米。</v>
          </cell>
          <cell r="J28">
            <v>154</v>
          </cell>
          <cell r="K28">
            <v>40</v>
          </cell>
          <cell r="L28">
            <v>114</v>
          </cell>
          <cell r="M28" t="str">
            <v>中央资金</v>
          </cell>
          <cell r="N28" t="str">
            <v>一般农户20户50人（其中脱贫户5户15人）</v>
          </cell>
          <cell r="O28" t="str">
            <v>项目实施后，可解决20户50人，其中脱贫户5户15人的出行难问题，方便群众，带动产业发展。</v>
          </cell>
          <cell r="P28" t="str">
            <v>5人参与前期项目决定会议，5人参与入库项目的选拔，5人参与项目实施中施工质量和资金使用的监督。</v>
          </cell>
        </row>
        <row r="29">
          <cell r="A29">
            <v>23</v>
          </cell>
          <cell r="B29" t="str">
            <v>南川区南城街道双河场村2020年四好农村道路建设项目三标段</v>
          </cell>
          <cell r="C29" t="str">
            <v>村基础设施</v>
          </cell>
          <cell r="D29" t="str">
            <v>改扩建</v>
          </cell>
          <cell r="E29" t="str">
            <v>双河场村</v>
          </cell>
          <cell r="F29">
            <v>2022</v>
          </cell>
          <cell r="G29" t="str">
            <v>区乡村振兴局</v>
          </cell>
          <cell r="H29" t="str">
            <v>南城街道</v>
          </cell>
          <cell r="I29" t="str">
            <v>C25混凝土硬化张仁华至陈述良四好农村道路1.27公里，宽4.5米。</v>
          </cell>
          <cell r="J29">
            <v>67.8</v>
          </cell>
          <cell r="K29">
            <v>17</v>
          </cell>
          <cell r="L29">
            <v>50.8</v>
          </cell>
          <cell r="M29" t="str">
            <v>中央资金</v>
          </cell>
          <cell r="N29" t="str">
            <v>一般农户2户5人（其中脱贫户1户3人）</v>
          </cell>
          <cell r="O29" t="str">
            <v>项目实施后，可解决2户5人，其中脱贫户1户3人的出行难问题，方便群众，带动产业发展。</v>
          </cell>
          <cell r="P29" t="str">
            <v>5人参与前期项目决定会议，5人参与入库项目的选拔，5人参与项目实施中施工质量和资金使用的监督。</v>
          </cell>
        </row>
        <row r="30">
          <cell r="A30">
            <v>24</v>
          </cell>
          <cell r="B30" t="str">
            <v>南川区南城街道半溪河村2022年茶叶基地建设</v>
          </cell>
          <cell r="C30" t="str">
            <v>产业项目</v>
          </cell>
          <cell r="D30" t="str">
            <v>新建</v>
          </cell>
          <cell r="E30" t="str">
            <v>半溪河村</v>
          </cell>
          <cell r="F30">
            <v>2022</v>
          </cell>
          <cell r="G30" t="str">
            <v>区乡村振兴局</v>
          </cell>
          <cell r="H30" t="str">
            <v>南城街道（重庆市南川区南城茶叶专业合作社）</v>
          </cell>
          <cell r="I30" t="str">
            <v>1.新建避雨棚3个，合计600平方米；2.新建茶园施肥管道3000米；3.新建茶园单轨动力运送系统一套。</v>
          </cell>
          <cell r="J30">
            <v>45</v>
          </cell>
          <cell r="K30">
            <v>30</v>
          </cell>
          <cell r="L30">
            <v>15</v>
          </cell>
          <cell r="M30" t="str">
            <v>中央资金</v>
          </cell>
          <cell r="N30" t="str">
            <v>一般农户5户15人（其中脱贫户1户3人）</v>
          </cell>
          <cell r="O30" t="str">
            <v>项目建成后，可带动周边群众5户5人务工增收，其中脱贫户3人，年增收1000元/年。</v>
          </cell>
          <cell r="P30" t="str">
            <v>5人参与前期项目决定会议，5人参与入库项目的选拔，3人参与项目实施中施工质量和资金使用的监督。</v>
          </cell>
        </row>
        <row r="31">
          <cell r="A31">
            <v>25</v>
          </cell>
          <cell r="B31" t="str">
            <v>南川区南城街道金佛社区2022年水果基地建设</v>
          </cell>
          <cell r="C31" t="str">
            <v>产业项目</v>
          </cell>
          <cell r="D31" t="str">
            <v>新建</v>
          </cell>
          <cell r="E31" t="str">
            <v>金佛社区</v>
          </cell>
          <cell r="F31">
            <v>2022</v>
          </cell>
          <cell r="G31" t="str">
            <v>区乡村振兴局</v>
          </cell>
          <cell r="H31" t="str">
            <v>南城街道（重庆市南川区团帽儿家庭农场）</v>
          </cell>
          <cell r="I31" t="str">
            <v>1.新建双轨道动力运送系统1套；2.新建70m³水果保鲜冷藏库一个。</v>
          </cell>
          <cell r="J31">
            <v>15</v>
          </cell>
          <cell r="K31">
            <v>10</v>
          </cell>
          <cell r="L31">
            <v>5</v>
          </cell>
          <cell r="M31" t="str">
            <v>中央资金</v>
          </cell>
          <cell r="N31" t="str">
            <v>一般农户15户5人（其中脱贫户1户3人）</v>
          </cell>
          <cell r="O31" t="str">
            <v>项目建成后，可带动周边群众5户5人务工增收，其中脱贫户3人，年增收1000元/年。</v>
          </cell>
          <cell r="P31" t="str">
            <v>5人参与前期项目决定会议，5人参与入库项目的选拔，3人参与项目实施中施工质量和资金使用的监督。</v>
          </cell>
        </row>
        <row r="32">
          <cell r="A32">
            <v>26</v>
          </cell>
          <cell r="B32" t="str">
            <v>南川区南城街道万隆村2022年四好农村道路建设项目</v>
          </cell>
          <cell r="C32" t="str">
            <v>村基础设施</v>
          </cell>
          <cell r="D32" t="str">
            <v>新建</v>
          </cell>
          <cell r="E32" t="str">
            <v>万隆村</v>
          </cell>
          <cell r="F32">
            <v>2022</v>
          </cell>
          <cell r="G32" t="str">
            <v>区乡村振兴局</v>
          </cell>
          <cell r="H32" t="str">
            <v>南城街道</v>
          </cell>
          <cell r="I32" t="str">
            <v>C25混凝土硬化四好农村道路，石庆至303省道长1.4公里、钱家湾至卢池杠长0.2公里、张家坟堡至殷家嘴长0.1公里，宽4.5米。</v>
          </cell>
          <cell r="J32">
            <v>110</v>
          </cell>
          <cell r="K32">
            <v>30</v>
          </cell>
          <cell r="L32">
            <v>80</v>
          </cell>
          <cell r="M32" t="str">
            <v>中央资金</v>
          </cell>
          <cell r="N32" t="str">
            <v>一般农户30户75人（其中脱贫户3户8人）</v>
          </cell>
          <cell r="O32" t="str">
            <v>项目实施后，可解决3075人，其中脱贫户3户8人的出行难问题，带动产业发展。</v>
          </cell>
          <cell r="P32" t="str">
            <v>5人参与前期项目决定会议，5人参与入库项目的选拔，3人参与项目实施中施工质量和资金使用的监督。</v>
          </cell>
        </row>
        <row r="33">
          <cell r="A33">
            <v>27</v>
          </cell>
          <cell r="B33" t="str">
            <v>南川区庆元镇龙溪村2022年农产品展示中心建设</v>
          </cell>
          <cell r="C33" t="str">
            <v>村基础设施</v>
          </cell>
          <cell r="D33" t="str">
            <v>新建</v>
          </cell>
          <cell r="E33" t="str">
            <v>龙溪村</v>
          </cell>
          <cell r="F33">
            <v>2022</v>
          </cell>
          <cell r="G33" t="str">
            <v>区乡村振兴局</v>
          </cell>
          <cell r="H33" t="str">
            <v>庆元镇</v>
          </cell>
          <cell r="I33" t="str">
            <v>配套完善农产品销售展示中心附属基础设施:包括新建堡坎、挡墙、坝子硬化等。</v>
          </cell>
          <cell r="J33">
            <v>50</v>
          </cell>
          <cell r="K33">
            <v>50</v>
          </cell>
        </row>
        <row r="33">
          <cell r="M33" t="str">
            <v>市级资金</v>
          </cell>
          <cell r="N33" t="str">
            <v>一般农户690户2100人（其中脱贫户57户235人）</v>
          </cell>
          <cell r="O33" t="str">
            <v>推广龙溪村的农产品销售，带动群众年人均增收300元，惠及57户脱贫户235人。</v>
          </cell>
          <cell r="P33" t="str">
            <v>11人参与前期项目确定会议、决议，5人参与入库项目的选择，5人参与项目实施过程中施工质量和资金使用的监督。项目完成后，优先销售脱贫户的农产品，增加生产经营性收入。</v>
          </cell>
        </row>
        <row r="34">
          <cell r="A34">
            <v>28</v>
          </cell>
          <cell r="B34" t="str">
            <v>南川区三泉镇半河居委2022年四好农村公路建设项目</v>
          </cell>
          <cell r="C34" t="str">
            <v>村基础设施</v>
          </cell>
          <cell r="D34" t="str">
            <v>新建</v>
          </cell>
          <cell r="E34" t="str">
            <v>半河居委</v>
          </cell>
          <cell r="F34">
            <v>2022</v>
          </cell>
          <cell r="G34" t="str">
            <v>区乡村振兴局</v>
          </cell>
          <cell r="H34" t="str">
            <v>三泉镇</v>
          </cell>
          <cell r="I34" t="str">
            <v>实施半河居委昌炉河沟至孙家湾等4条四好农村公路改建工程，宽3.5米，水泥混凝土路面厚度不小于20cm,强度不低于25Mpa，总长4.239公里。其中昌炉河沟至孙家湾全长1.81公里，烂田湾至后湾全长0.227公里，五丘田至大宝全长0.885公里，渝道路主路口至落凼口全长1.317公里。</v>
          </cell>
          <cell r="J34">
            <v>207</v>
          </cell>
          <cell r="K34">
            <v>90</v>
          </cell>
          <cell r="L34">
            <v>117</v>
          </cell>
          <cell r="M34" t="str">
            <v>中央资金</v>
          </cell>
          <cell r="N34" t="str">
            <v>一般农户52户216人（其中脱贫户13户51人）</v>
          </cell>
          <cell r="O34" t="str">
            <v>解决群众和脱贫户出行难问题，带动半河居委产业发展。</v>
          </cell>
          <cell r="P34" t="str">
            <v>召开了受益农户大会，20人（其中脱贫人口7人）参与了前期项目入库申报工作，工程完工后，解决群众和脱贫户出行难问题，带动半河居委产业发展。</v>
          </cell>
        </row>
        <row r="35">
          <cell r="A35">
            <v>29</v>
          </cell>
          <cell r="B35" t="str">
            <v>南川区石墙镇汇仓村2022年中药材基地建设</v>
          </cell>
          <cell r="C35" t="str">
            <v>产业项目</v>
          </cell>
          <cell r="D35" t="str">
            <v>新建</v>
          </cell>
          <cell r="E35" t="str">
            <v>汇仓村</v>
          </cell>
          <cell r="F35">
            <v>2022</v>
          </cell>
          <cell r="G35" t="str">
            <v>区乡村振兴局</v>
          </cell>
          <cell r="H35" t="str">
            <v>石墙镇（重庆灏天生态农业科技有限公司）</v>
          </cell>
          <cell r="I35" t="str">
            <v>新建厂房1200㎡；购置大黄初加工生产设备4套。</v>
          </cell>
          <cell r="J35">
            <v>178</v>
          </cell>
          <cell r="K35">
            <v>100</v>
          </cell>
          <cell r="L35">
            <v>78</v>
          </cell>
          <cell r="M35" t="str">
            <v>中央资金</v>
          </cell>
          <cell r="N35" t="str">
            <v>一般农户20人（其中脱贫户4户4人）</v>
          </cell>
          <cell r="O35" t="str">
            <v>项目实施可解决当地就业20余人，人均增收1500元。</v>
          </cell>
          <cell r="P35" t="str">
            <v>8人参与前期项目确定会议、决议，8人参与入库项目的选择，3人参与项目实施过程中施工质量和资金使用的监督。</v>
          </cell>
        </row>
        <row r="36">
          <cell r="A36">
            <v>30</v>
          </cell>
          <cell r="B36" t="str">
            <v>南川区石墙镇楼岭村2022年巾帼“渝大嫂”“综合种养殖基地建设</v>
          </cell>
          <cell r="C36" t="str">
            <v>产业项目</v>
          </cell>
          <cell r="D36" t="str">
            <v>改扩建</v>
          </cell>
          <cell r="E36" t="str">
            <v>楼岭村</v>
          </cell>
          <cell r="F36">
            <v>2022</v>
          </cell>
          <cell r="G36" t="str">
            <v>区乡村振兴局</v>
          </cell>
          <cell r="H36" t="str">
            <v>石墙镇（重庆市南川区帮定林业专业合作社）</v>
          </cell>
          <cell r="I36" t="str">
            <v>1.购买种牛20头、草料30吨。2、购置立式饲料搅拌粉碎机一台、铡草机一台。3、铺设2栋圈舍400平方米的电路、自动化饮水系统及完善附属设施。</v>
          </cell>
          <cell r="J36">
            <v>53</v>
          </cell>
          <cell r="K36">
            <v>35</v>
          </cell>
          <cell r="L36">
            <v>18</v>
          </cell>
          <cell r="M36" t="str">
            <v>中央资金</v>
          </cell>
          <cell r="N36" t="str">
            <v>一般农户25人（其中脱贫户5户5人）</v>
          </cell>
          <cell r="O36" t="str">
            <v>项目可进一步拓展巾帼“渝大嫂”项目的带贫益贫作用，带动群众15人务工、带动周边群众发展种养殖产业3户。</v>
          </cell>
          <cell r="P36" t="str">
            <v>10人参与前期项目确定会议、决议，10人参与入库项目的选择，3人参与项目实施过程中施工质量和资金使用的监督。</v>
          </cell>
        </row>
        <row r="37">
          <cell r="A37">
            <v>31</v>
          </cell>
          <cell r="B37" t="str">
            <v>南川区石溪镇五星村2022年辣椒基地建设</v>
          </cell>
          <cell r="C37" t="str">
            <v>产业项目</v>
          </cell>
          <cell r="D37" t="str">
            <v>新建</v>
          </cell>
          <cell r="E37" t="str">
            <v>五星村</v>
          </cell>
          <cell r="F37">
            <v>2022</v>
          </cell>
          <cell r="G37" t="str">
            <v>区乡村振兴局</v>
          </cell>
          <cell r="H37" t="str">
            <v>石溪镇（重庆市南川区石溪镇五星村股份经济联合社）</v>
          </cell>
          <cell r="I37" t="str">
            <v>石溪镇五星村种植辣椒230亩，配备转运车辆（皮卡车）一辆。</v>
          </cell>
          <cell r="J37">
            <v>40</v>
          </cell>
          <cell r="K37">
            <v>30</v>
          </cell>
          <cell r="L37">
            <v>10</v>
          </cell>
          <cell r="M37" t="str">
            <v>中央资金</v>
          </cell>
          <cell r="N37" t="str">
            <v>一般农户140户580人（其中脱贫户21户94人）</v>
          </cell>
          <cell r="O37" t="str">
            <v>新发展种植辣椒230亩，增加村民收入，受益人口580人，其中脱贫户21户94人，预计每年实现户均增收500元。</v>
          </cell>
          <cell r="P37" t="str">
            <v>2021年10月28日通过党员大会及村民大会选定项目，村委及驻村工作队包片负责到社、到户进行全程监督。</v>
          </cell>
        </row>
        <row r="38">
          <cell r="A38">
            <v>32</v>
          </cell>
          <cell r="B38" t="str">
            <v>南川区头渡镇柏枝村2022年方竹笋基地产业路项目</v>
          </cell>
          <cell r="C38" t="str">
            <v>村基础设施</v>
          </cell>
          <cell r="D38" t="str">
            <v>改扩建</v>
          </cell>
          <cell r="E38" t="str">
            <v>柏枝村</v>
          </cell>
          <cell r="F38">
            <v>2022</v>
          </cell>
          <cell r="G38" t="str">
            <v>区乡村振兴局</v>
          </cell>
          <cell r="H38" t="str">
            <v>头渡镇</v>
          </cell>
          <cell r="I38" t="str">
            <v>柏枝村1社猫迁沟到金佛山水利工程大坝硬化产业公路8.4公里，宽4.5米，厚0.2米，C25混凝土路面。</v>
          </cell>
          <cell r="J38">
            <v>162</v>
          </cell>
          <cell r="K38">
            <v>162</v>
          </cell>
        </row>
        <row r="38">
          <cell r="M38" t="str">
            <v>中央资金</v>
          </cell>
          <cell r="N38" t="str">
            <v>一般农户959户2527人（其中脱贫户131户516人）</v>
          </cell>
          <cell r="O38" t="str">
            <v>项目实施可改善7个农业社959户2527人出行条件，促进蜂蜜、方竹笋产业发展，提高人居环境质量。</v>
          </cell>
          <cell r="P38" t="str">
            <v>5人参加前期项目确定会议、决议，受益人口7个农业社959户2527人，涉及脱贫户131户516人。</v>
          </cell>
        </row>
        <row r="39">
          <cell r="A39">
            <v>33</v>
          </cell>
          <cell r="B39" t="str">
            <v>南川区头渡镇柏枝村2022年社道公路项目</v>
          </cell>
          <cell r="C39" t="str">
            <v>村基础设施</v>
          </cell>
          <cell r="D39" t="str">
            <v>改扩建</v>
          </cell>
          <cell r="E39" t="str">
            <v>柏枝村</v>
          </cell>
          <cell r="F39">
            <v>2022</v>
          </cell>
          <cell r="G39" t="str">
            <v>区乡村振兴局</v>
          </cell>
          <cell r="H39" t="str">
            <v>头渡镇</v>
          </cell>
          <cell r="I39" t="str">
            <v>硬化柏枝村8社小湾至花英台社道公路2.5公里，宽4.5米，厚0.2米，C25混凝土路面。</v>
          </cell>
          <cell r="J39">
            <v>50</v>
          </cell>
          <cell r="K39">
            <v>50</v>
          </cell>
        </row>
        <row r="39">
          <cell r="M39" t="str">
            <v>市级资金</v>
          </cell>
          <cell r="N39" t="str">
            <v>一般农户266户800人（其中脱贫户25户86人）</v>
          </cell>
          <cell r="O39" t="str">
            <v>项目实施可改善266户800人的出行条件，促进沿线产业的发展，提高人居环境质量。</v>
          </cell>
          <cell r="P39" t="str">
            <v>5人参加前期项目确定会议、决议，受益人口266户800人，涉及脱贫户25户86人。</v>
          </cell>
        </row>
        <row r="40">
          <cell r="A40">
            <v>34</v>
          </cell>
          <cell r="B40" t="str">
            <v>南川区头渡镇玉台村2022年中药材基地产业路项目</v>
          </cell>
          <cell r="C40" t="str">
            <v>村基础设施</v>
          </cell>
          <cell r="D40" t="str">
            <v>改扩建</v>
          </cell>
          <cell r="E40" t="str">
            <v>玉台村</v>
          </cell>
          <cell r="F40">
            <v>2022</v>
          </cell>
          <cell r="G40" t="str">
            <v>区乡村振兴局</v>
          </cell>
          <cell r="H40" t="str">
            <v>头渡镇</v>
          </cell>
          <cell r="I40" t="str">
            <v>维修整治产业路2公里，宽4.5米；整治硬化产业路0.2公里，宽4.5米，厚0.2米，C25混凝土路面。</v>
          </cell>
          <cell r="J40">
            <v>31.5</v>
          </cell>
          <cell r="K40">
            <v>31.5</v>
          </cell>
        </row>
        <row r="40">
          <cell r="M40" t="str">
            <v>市级资金</v>
          </cell>
          <cell r="N40" t="str">
            <v>一般农户120户480人（其中脱贫户19户72人）</v>
          </cell>
          <cell r="O40" t="str">
            <v>项目实施可解决120户480人的出行，促进沿线中药材产业的发展，巩固脱贫攻坚成果。</v>
          </cell>
          <cell r="P40" t="str">
            <v>6人参加前期项目确定会议、决议；受益人口涉及120户480人，其中脱贫户19户72人。</v>
          </cell>
        </row>
        <row r="41">
          <cell r="A41">
            <v>35</v>
          </cell>
          <cell r="B41" t="str">
            <v>南川区头渡镇玉台村2022年乡村旅游发展配套基础设施建设项目</v>
          </cell>
          <cell r="C41" t="str">
            <v>村基础设施</v>
          </cell>
          <cell r="D41" t="str">
            <v>新建</v>
          </cell>
          <cell r="E41" t="str">
            <v>玉台村</v>
          </cell>
          <cell r="F41">
            <v>2022</v>
          </cell>
          <cell r="G41" t="str">
            <v>区乡村振兴局</v>
          </cell>
          <cell r="H41" t="str">
            <v>头渡镇</v>
          </cell>
          <cell r="I41" t="str">
            <v>在玉台村新建生态停车场3000平方米，配套完善附属设施。</v>
          </cell>
          <cell r="J41">
            <v>60</v>
          </cell>
          <cell r="K41">
            <v>60</v>
          </cell>
        </row>
        <row r="41">
          <cell r="M41" t="str">
            <v>市级资金</v>
          </cell>
          <cell r="N41" t="str">
            <v>一般农户169户472人（其中脱贫户12户35人）</v>
          </cell>
          <cell r="O41" t="str">
            <v>项目实施可促进玉台村集体经济联合社的发展，增加玉台村村集体资产收益约2万/年，旅游高峰期保障玉台村交通通畅及环境治理。</v>
          </cell>
          <cell r="P41" t="str">
            <v>5人参加前期项目确定会议、决议，受益人口169户472人，其中脱贫户12户35人。</v>
          </cell>
        </row>
        <row r="42">
          <cell r="A42">
            <v>36</v>
          </cell>
          <cell r="B42" t="str">
            <v>南川区西城街道永合社区2022年晚熟桃李基地建设</v>
          </cell>
          <cell r="C42" t="str">
            <v>产业项目</v>
          </cell>
          <cell r="D42" t="str">
            <v>新建</v>
          </cell>
          <cell r="E42" t="str">
            <v>永合居委</v>
          </cell>
          <cell r="F42">
            <v>2022</v>
          </cell>
          <cell r="G42" t="str">
            <v>区乡村振兴局</v>
          </cell>
          <cell r="H42" t="str">
            <v>西城街道（重庆市南川区西城街道永合社区经济股份联合社）</v>
          </cell>
          <cell r="I42" t="str">
            <v>1.建设标准化冷库容积200立方米；2.晚熟桃李的包装、LOGO设计；3.新栽种李子1600株。</v>
          </cell>
          <cell r="J42">
            <v>50</v>
          </cell>
          <cell r="K42">
            <v>50</v>
          </cell>
        </row>
        <row r="42">
          <cell r="M42" t="str">
            <v>中央资金</v>
          </cell>
          <cell r="N42" t="str">
            <v>一般农户108户312人（其中脱贫户12户41人）</v>
          </cell>
          <cell r="O42" t="str">
            <v>项目实施间接带动果农108户312人增收，其中受益脱贫户12户41人。</v>
          </cell>
          <cell r="P42" t="str">
            <v>7人参与前期项目确定会议、决议，7人参与入库项目的选择，3人参与项目实施过程中施工质量和资金使用的监督。</v>
          </cell>
        </row>
        <row r="43">
          <cell r="A43">
            <v>37</v>
          </cell>
          <cell r="B43" t="str">
            <v>南川区西城街道沿塘社区2022年人饮工程项目</v>
          </cell>
          <cell r="C43" t="str">
            <v>生活条件改善</v>
          </cell>
          <cell r="D43" t="str">
            <v>新建</v>
          </cell>
          <cell r="E43" t="str">
            <v>沿塘社区</v>
          </cell>
          <cell r="F43">
            <v>2022</v>
          </cell>
          <cell r="G43" t="str">
            <v>区乡村振兴局</v>
          </cell>
          <cell r="H43" t="str">
            <v>西城街道</v>
          </cell>
          <cell r="I43" t="str">
            <v>新建150立方米的蓄水池、过滤池。</v>
          </cell>
          <cell r="J43">
            <v>15</v>
          </cell>
          <cell r="K43">
            <v>15</v>
          </cell>
        </row>
        <row r="43">
          <cell r="M43" t="str">
            <v>中央资金</v>
          </cell>
          <cell r="N43" t="str">
            <v>一般农户87户282人（其中脱贫户4户20人）</v>
          </cell>
          <cell r="O43" t="str">
            <v>项目实施解决7组80户249余人的饮水安全问题,其中脱贫户4户20人、低保户3户13人。</v>
          </cell>
          <cell r="P43" t="str">
            <v>7人参与前期项目确定会议、决议，7人参与入库项目的选择，3人参与项目实施过程中施工质量和资金使用的监督。</v>
          </cell>
        </row>
        <row r="44">
          <cell r="A44">
            <v>38</v>
          </cell>
          <cell r="B44" t="str">
            <v>南川区西城街道永合居委“四好农村路”建设项目</v>
          </cell>
          <cell r="C44" t="str">
            <v>村基础设施</v>
          </cell>
          <cell r="D44" t="str">
            <v>新建</v>
          </cell>
          <cell r="E44" t="str">
            <v>永合居委</v>
          </cell>
          <cell r="F44">
            <v>2022</v>
          </cell>
          <cell r="G44" t="str">
            <v>区乡村振兴局</v>
          </cell>
          <cell r="H44" t="str">
            <v>西城街道</v>
          </cell>
          <cell r="I44" t="str">
            <v>硬化永合居委2组水脸至新田湾、苏家坡至长塝通村公路3公里，宽4.5米、厚0.2米，C25混凝土路面。</v>
          </cell>
          <cell r="J44">
            <v>72</v>
          </cell>
          <cell r="K44">
            <v>72</v>
          </cell>
        </row>
        <row r="44">
          <cell r="M44" t="str">
            <v>中央资金</v>
          </cell>
          <cell r="N44" t="str">
            <v>一般农户78户230人（其中脱贫户9户32人）</v>
          </cell>
          <cell r="O44" t="str">
            <v>项目实施后可改善当地道路基础设施条件，解决78户230人（其中脱贫户9户32人）的出行难问题。</v>
          </cell>
          <cell r="P44" t="str">
            <v>7人参与前期项目确定会议、决议，7人参与入库项目的选择，3人参与项目实施过程中施工质量和资金使用的监督。</v>
          </cell>
        </row>
        <row r="45">
          <cell r="A45">
            <v>39</v>
          </cell>
          <cell r="B45" t="str">
            <v>南川区西城街道会峰村2022年水厂工程建设项目</v>
          </cell>
          <cell r="C45" t="str">
            <v>生活条件改善</v>
          </cell>
          <cell r="D45" t="str">
            <v>新建</v>
          </cell>
          <cell r="E45" t="str">
            <v>会峰村</v>
          </cell>
          <cell r="F45">
            <v>2022</v>
          </cell>
          <cell r="G45" t="str">
            <v>区乡村振兴局</v>
          </cell>
          <cell r="H45" t="str">
            <v>西城街道</v>
          </cell>
          <cell r="I45" t="str">
            <v>一是新建200立方的蓄水池1座和100立方的蓄水池1座；二是新建增压间1个； 三是新建泵房1座；安装饮水管道6公里。</v>
          </cell>
          <cell r="J45">
            <v>120</v>
          </cell>
          <cell r="K45">
            <v>120</v>
          </cell>
        </row>
        <row r="45">
          <cell r="M45" t="str">
            <v>中央资金</v>
          </cell>
          <cell r="N45" t="str">
            <v>一般农户172户549人（其中脱贫户62户255人）</v>
          </cell>
          <cell r="O45" t="str">
            <v>项目实施后，可彻底解决会峰村125户357余人，沿塘2组21户87人，安平7组26户105人的饮水问题。</v>
          </cell>
          <cell r="P45" t="str">
            <v>7人参与前期项目确定会议、决议，7人参与入库项目的选择，3人参与项目实施过程中施工质量和资金使用的监督。</v>
          </cell>
        </row>
        <row r="46">
          <cell r="A46">
            <v>40</v>
          </cell>
          <cell r="B46" t="str">
            <v>南川区中桥乡普陀村2022年富硒米基地建设</v>
          </cell>
          <cell r="C46" t="str">
            <v>村基础设施</v>
          </cell>
          <cell r="D46" t="str">
            <v>新建</v>
          </cell>
          <cell r="E46" t="str">
            <v>普陀村</v>
          </cell>
          <cell r="F46">
            <v>2022</v>
          </cell>
          <cell r="G46" t="str">
            <v>区乡村振兴局</v>
          </cell>
          <cell r="H46" t="str">
            <v>中桥乡</v>
          </cell>
          <cell r="I46" t="str">
            <v>普陀村富硒米库房建设：修建存粮库房1间，购买半自动多功能六面真空包装机一台、包装盒2000个，及配套设施建设。</v>
          </cell>
          <cell r="J46">
            <v>18</v>
          </cell>
          <cell r="K46">
            <v>18</v>
          </cell>
        </row>
        <row r="46">
          <cell r="M46" t="str">
            <v>中央资金</v>
          </cell>
          <cell r="N46" t="str">
            <v>一般农户28户126人（其中脱贫户8户29人）</v>
          </cell>
          <cell r="O46" t="str">
            <v>本项目通过富硒米加工生产，带动村民28户126人发展产业，其中脱贫户8户29人。</v>
          </cell>
          <cell r="P46" t="str">
            <v>10人参加前期项目调研、意见征集工作，相关28户农户含8户脱贫户受益。</v>
          </cell>
        </row>
        <row r="47">
          <cell r="A47">
            <v>41</v>
          </cell>
          <cell r="B47" t="str">
            <v>南川区大观镇中江村2022年白茶基地建设</v>
          </cell>
          <cell r="C47" t="str">
            <v>产业项目</v>
          </cell>
          <cell r="D47" t="str">
            <v>新建</v>
          </cell>
          <cell r="E47" t="str">
            <v>中江村</v>
          </cell>
          <cell r="F47">
            <v>2022</v>
          </cell>
          <cell r="G47" t="str">
            <v>区乡村振兴局</v>
          </cell>
          <cell r="H47" t="str">
            <v>大观镇（重庆浙农农业科技有限公司）</v>
          </cell>
          <cell r="I47" t="str">
            <v>1.500亩白茶基地后续管护购置有机肥、复合肥；2.新建产业便道2000米，宽2.5米，厚度0.15米，C25混凝土路面。</v>
          </cell>
          <cell r="J47">
            <v>126</v>
          </cell>
          <cell r="K47">
            <v>80</v>
          </cell>
          <cell r="L47">
            <v>46</v>
          </cell>
          <cell r="M47" t="str">
            <v>中央资金</v>
          </cell>
          <cell r="N47" t="str">
            <v>一般农户90人（其中脱贫户20人）</v>
          </cell>
          <cell r="O47" t="str">
            <v>解决当地村民就业70余人。</v>
          </cell>
          <cell r="P47" t="str">
            <v>4名村民代表、社长参加前期项目确定会议、决议，通过项目建设促进群众增收。</v>
          </cell>
        </row>
        <row r="48">
          <cell r="A48">
            <v>42</v>
          </cell>
          <cell r="B48" t="str">
            <v>南川区大观镇中江村2022年饮水工程项目</v>
          </cell>
          <cell r="C48" t="str">
            <v>生活条件改善</v>
          </cell>
          <cell r="D48" t="str">
            <v>新建</v>
          </cell>
          <cell r="E48" t="str">
            <v>中江村</v>
          </cell>
          <cell r="F48">
            <v>2022</v>
          </cell>
          <cell r="G48" t="str">
            <v>区乡村振兴局</v>
          </cell>
          <cell r="H48" t="str">
            <v>大观镇</v>
          </cell>
          <cell r="I48" t="str">
            <v>1.安装Φ75PE管2000米；2.石方开挖、回填土方700方；3.无负压增压设备1套（一用一备）；4.增压泵房一座。</v>
          </cell>
          <cell r="J48">
            <v>40</v>
          </cell>
          <cell r="K48">
            <v>40</v>
          </cell>
        </row>
        <row r="48">
          <cell r="M48" t="str">
            <v>中央资金</v>
          </cell>
          <cell r="N48" t="str">
            <v>一般农户330人（其中脱贫户10人）</v>
          </cell>
          <cell r="O48" t="str">
            <v>解决330人饮水问题，其中脱贫人口10人。</v>
          </cell>
          <cell r="P48" t="str">
            <v>2.7.10.11四个农业社社长和村民代表参与前期项目确定会议、决定，5人参与入库项目的选拔，5人参与项目实施过程中施工质量和资金使用的监管。项目实施后，解决500人的饮水问题。</v>
          </cell>
        </row>
        <row r="49">
          <cell r="A49">
            <v>43</v>
          </cell>
          <cell r="B49" t="str">
            <v>南川区合溪镇风门村2022年山坪塘建设项目</v>
          </cell>
          <cell r="C49" t="str">
            <v>生活条件改善</v>
          </cell>
          <cell r="D49" t="str">
            <v>新建</v>
          </cell>
          <cell r="E49" t="str">
            <v>风门村</v>
          </cell>
          <cell r="F49">
            <v>2022</v>
          </cell>
          <cell r="G49" t="str">
            <v>区乡村振兴局</v>
          </cell>
          <cell r="H49" t="str">
            <v>合溪镇</v>
          </cell>
          <cell r="I49" t="str">
            <v>在风门村一社（小地名：庙沟）新建山坪塘一口，坝址用地面积340㎡，建坝体、修溢洪道、安装安全护栏等，安装PE40管3500米。</v>
          </cell>
          <cell r="J49">
            <v>98</v>
          </cell>
          <cell r="K49">
            <v>98</v>
          </cell>
        </row>
        <row r="49">
          <cell r="M49" t="str">
            <v>中央资金</v>
          </cell>
          <cell r="N49" t="str">
            <v>一般农户50户203人（其中脱贫户12户45人）</v>
          </cell>
          <cell r="O49" t="str">
            <v>项目建成后能解决涉及脱贫户12户45人基本农田灌溉问题。</v>
          </cell>
          <cell r="P49" t="str">
            <v>15人参与前期项目确定会议、决议，13人参与入库项目的选择，5人参与项目实施过程中施工质量和资金使用的监督。</v>
          </cell>
        </row>
        <row r="50">
          <cell r="A50">
            <v>44</v>
          </cell>
          <cell r="B50" t="str">
            <v>南川区合溪镇九溪社区2022年李子基地建设</v>
          </cell>
          <cell r="C50" t="str">
            <v>产业项目</v>
          </cell>
          <cell r="D50" t="str">
            <v>新建</v>
          </cell>
          <cell r="E50" t="str">
            <v>九溪社区</v>
          </cell>
          <cell r="F50">
            <v>2022</v>
          </cell>
          <cell r="G50" t="str">
            <v>区乡村振兴局</v>
          </cell>
          <cell r="H50" t="str">
            <v>合溪镇(重庆市南川区耐贫农业股份合作社)</v>
          </cell>
          <cell r="I50" t="str">
            <v>九溪社区300亩经果林后续管护。</v>
          </cell>
          <cell r="J50">
            <v>45</v>
          </cell>
          <cell r="K50">
            <v>30</v>
          </cell>
          <cell r="L50">
            <v>15</v>
          </cell>
          <cell r="M50" t="str">
            <v>中央资金</v>
          </cell>
          <cell r="N50" t="str">
            <v>一般农户80户320人（其中脱贫户54户205人）</v>
          </cell>
          <cell r="O50" t="str">
            <v>项目实施可带动周边群众增收。受益人口80户320人，涉及脱贫户54户205人户均增收300元。</v>
          </cell>
          <cell r="P50" t="str">
            <v>4人参与前期项目确定会议、决议，5人参与入库项目的选择，3人参与项目实施过程中施工质量和资金使用的监督。</v>
          </cell>
        </row>
        <row r="51">
          <cell r="A51">
            <v>45</v>
          </cell>
          <cell r="B51" t="str">
            <v>南川区合溪镇风门村2022年中药材基地建设</v>
          </cell>
          <cell r="C51" t="str">
            <v>产业项目</v>
          </cell>
          <cell r="D51" t="str">
            <v>新建</v>
          </cell>
          <cell r="E51" t="str">
            <v>风门村</v>
          </cell>
          <cell r="F51">
            <v>2022</v>
          </cell>
          <cell r="G51" t="str">
            <v>区乡村振兴局</v>
          </cell>
          <cell r="H51" t="str">
            <v>合溪镇(重庆市南川区王小学中药材种植专业合作社)</v>
          </cell>
          <cell r="I51" t="str">
            <v>风门村6社、7社种植中药材云木香200亩、玄参66亩、独活20亩。</v>
          </cell>
          <cell r="J51">
            <v>15</v>
          </cell>
          <cell r="K51">
            <v>10</v>
          </cell>
          <cell r="L51">
            <v>5</v>
          </cell>
          <cell r="M51" t="str">
            <v>中央资金</v>
          </cell>
          <cell r="N51" t="str">
            <v>一般农户35户40人（其中脱贫户13户26人）</v>
          </cell>
          <cell r="O51" t="str">
            <v>项目实施可带动周边群众增收。受益人口35户40人，涉及脱贫户13户26人。</v>
          </cell>
          <cell r="P51" t="str">
            <v>10人参与前期项目确定会议、决议，10人参与入库项目的选择，5人参与项目实施过程中施工质量和资金使用的监督。</v>
          </cell>
        </row>
        <row r="52">
          <cell r="A52">
            <v>46</v>
          </cell>
          <cell r="B52" t="str">
            <v>南川区德隆镇马鞍村2022年大树茶基地建设</v>
          </cell>
          <cell r="C52" t="str">
            <v>产业项目</v>
          </cell>
          <cell r="D52" t="str">
            <v>新建</v>
          </cell>
          <cell r="E52" t="str">
            <v>马鞍村</v>
          </cell>
          <cell r="F52">
            <v>2022</v>
          </cell>
          <cell r="G52" t="str">
            <v>区乡村振兴局</v>
          </cell>
          <cell r="H52" t="str">
            <v>德隆镇(种植大户 李勤)</v>
          </cell>
          <cell r="I52" t="str">
            <v>新建大树茶基地200亩。</v>
          </cell>
          <cell r="J52">
            <v>30</v>
          </cell>
          <cell r="K52">
            <v>20</v>
          </cell>
          <cell r="L52">
            <v>10</v>
          </cell>
          <cell r="M52" t="str">
            <v>中央资金</v>
          </cell>
          <cell r="N52" t="str">
            <v>一般农户10户35人（其中脱贫户2户9人）</v>
          </cell>
          <cell r="O52" t="str">
            <v>项目实施后可带动农户10人务工，（其中脱贫户2户9人）户均增收500元到1000元/人.年。</v>
          </cell>
          <cell r="P52" t="str">
            <v>马鞍村村民代表参与决议。鼓励带动脱贫人口就业。项目实施后可带动农户10人务工增收收入（其中脱贫户2户9人）。</v>
          </cell>
        </row>
        <row r="53">
          <cell r="A53">
            <v>47</v>
          </cell>
          <cell r="B53" t="str">
            <v>南川区德隆镇茶树村2022年大树茶基地建设</v>
          </cell>
          <cell r="C53" t="str">
            <v>产业项目</v>
          </cell>
          <cell r="D53" t="str">
            <v>新建</v>
          </cell>
          <cell r="E53" t="str">
            <v>茶树村</v>
          </cell>
          <cell r="F53">
            <v>2022</v>
          </cell>
          <cell r="G53" t="str">
            <v>区乡村振兴局</v>
          </cell>
          <cell r="H53" t="str">
            <v>德隆镇(重庆市古香茶叶种植专业合作社)</v>
          </cell>
          <cell r="I53" t="str">
            <v>完成200亩的大树茶管护、施有机复合肥、人工费等。</v>
          </cell>
          <cell r="J53">
            <v>30</v>
          </cell>
          <cell r="K53">
            <v>20</v>
          </cell>
          <cell r="L53">
            <v>10</v>
          </cell>
          <cell r="M53" t="str">
            <v>中央资金</v>
          </cell>
          <cell r="N53" t="str">
            <v>一般农户8户22人（其中脱贫户2户8人）</v>
          </cell>
          <cell r="O53" t="str">
            <v>项目实施后可带动农户8人务工（其中脱贫户2户8人）户均增收500元到1000元/人.年。</v>
          </cell>
          <cell r="P53" t="str">
            <v>茶树村村民参与决议，项目建成后可带动农户8人务工增收收入（其中脱贫户2户8人）。</v>
          </cell>
        </row>
        <row r="54">
          <cell r="A54">
            <v>48</v>
          </cell>
          <cell r="B54" t="str">
            <v>南川区德隆镇隆兴村2022年大树茶基地建设</v>
          </cell>
          <cell r="C54" t="str">
            <v>产业项目</v>
          </cell>
          <cell r="D54" t="str">
            <v>新建</v>
          </cell>
          <cell r="E54" t="str">
            <v>隆兴村</v>
          </cell>
          <cell r="F54">
            <v>2022</v>
          </cell>
          <cell r="G54" t="str">
            <v>区乡村振兴局</v>
          </cell>
          <cell r="H54" t="str">
            <v>德隆镇(重庆穗坤农业开发有限公司)</v>
          </cell>
          <cell r="I54" t="str">
            <v>完成300亩的大树茶管护、施有机复合肥、人工费等。</v>
          </cell>
          <cell r="J54">
            <v>45</v>
          </cell>
          <cell r="K54">
            <v>30</v>
          </cell>
          <cell r="L54">
            <v>15</v>
          </cell>
          <cell r="M54" t="str">
            <v>中央资金</v>
          </cell>
          <cell r="N54" t="str">
            <v>一般农户13户40人（其中脱贫户2户10人）</v>
          </cell>
          <cell r="O54" t="str">
            <v>项目实施后可带动农户10人务工（其中脱贫户2户10人）户均增收500元到1500元/人/年。</v>
          </cell>
          <cell r="P54" t="str">
            <v>隆兴村村民参与决议，项目建成后可带动农户10人务工增收收入（其中脱贫户2户10人）。</v>
          </cell>
        </row>
        <row r="55">
          <cell r="A55">
            <v>49</v>
          </cell>
          <cell r="B55" t="str">
            <v>南川区德隆镇陶坪村2022年羊肚菌种植示范基地建设</v>
          </cell>
          <cell r="C55" t="str">
            <v>产业项目</v>
          </cell>
          <cell r="D55" t="str">
            <v>新建</v>
          </cell>
          <cell r="E55" t="str">
            <v>陶坪村</v>
          </cell>
          <cell r="F55">
            <v>2022</v>
          </cell>
          <cell r="G55" t="str">
            <v>区乡村振兴局</v>
          </cell>
          <cell r="H55" t="str">
            <v>德隆镇(重庆馨苗梓煜生态农业农场)</v>
          </cell>
          <cell r="I55" t="str">
            <v>在陶坪村6社种植食用菌（羊肚菌）基地50亩。</v>
          </cell>
          <cell r="J55">
            <v>30</v>
          </cell>
          <cell r="K55">
            <v>20</v>
          </cell>
          <cell r="L55">
            <v>10</v>
          </cell>
          <cell r="M55" t="str">
            <v>中央资金</v>
          </cell>
          <cell r="N55" t="str">
            <v>一般农户20户70人（其中脱贫户2户8人）</v>
          </cell>
          <cell r="O55" t="str">
            <v>项目实施后可带动农户20人务工（其中脱贫户2户8人）户均增收500元到2000/人.年。</v>
          </cell>
          <cell r="P55" t="str">
            <v>前期项目陶坪村村民代表参与会议决定，项目实施预计带动务工20以上增收收入（其中脱脱贫户2户8人）。</v>
          </cell>
        </row>
        <row r="56">
          <cell r="A56">
            <v>50</v>
          </cell>
          <cell r="B56" t="str">
            <v>南川区冷水关镇茶园村2022年茶叶基地建设</v>
          </cell>
          <cell r="C56" t="str">
            <v>产业项目</v>
          </cell>
          <cell r="D56" t="str">
            <v>新建</v>
          </cell>
          <cell r="E56" t="str">
            <v>茶园村</v>
          </cell>
          <cell r="F56">
            <v>2022</v>
          </cell>
          <cell r="G56" t="str">
            <v>区乡村振兴局</v>
          </cell>
          <cell r="H56" t="str">
            <v>冷水关镇(重庆茶缘之春茶叶种植专业合作社)</v>
          </cell>
          <cell r="I56" t="str">
            <v>新建1400平方米加工厂房。</v>
          </cell>
          <cell r="J56">
            <v>154</v>
          </cell>
          <cell r="K56">
            <v>98</v>
          </cell>
          <cell r="L56">
            <v>56</v>
          </cell>
          <cell r="M56" t="str">
            <v>中央资金</v>
          </cell>
          <cell r="N56" t="str">
            <v>一般农户100人（其中脱贫户35人）</v>
          </cell>
          <cell r="O56" t="str">
            <v>茶叶加工厂房流转12户农户15亩闲置土地（脱贫户2户），建成后可解决当地村民务工就业100人(脱贫户35人），其中长期务工人员40余人，临时务工人员50余人，年增加收入5000元/人。</v>
          </cell>
          <cell r="P56" t="str">
            <v>农户参加前期项目确定会议、决议。项目实施可完善基础设施建设，项目建设可就近解决务工100人以上(脱贫户35人）。</v>
          </cell>
        </row>
        <row r="57">
          <cell r="A57">
            <v>51</v>
          </cell>
          <cell r="B57" t="str">
            <v>南川区冷水关镇红岩村2022年社道公路建设项目</v>
          </cell>
          <cell r="C57" t="str">
            <v>村基础设施</v>
          </cell>
          <cell r="D57" t="str">
            <v>改扩建</v>
          </cell>
          <cell r="E57" t="str">
            <v>红岩村</v>
          </cell>
          <cell r="F57">
            <v>2022</v>
          </cell>
          <cell r="G57" t="str">
            <v>区乡村振兴局</v>
          </cell>
          <cell r="H57" t="str">
            <v>冷水关镇</v>
          </cell>
          <cell r="I57" t="str">
            <v>新建社道公路堡坎350㎥；扩建挖方315㎥；新修错车道8处（长10米、宽2米，厚0.2米）；新修回车场4处（长5米、宽4米，厚0.2米）；公路水沟整治300米；增设水泥涵管1处；安装防护墱10个。</v>
          </cell>
          <cell r="J57">
            <v>27</v>
          </cell>
          <cell r="K57">
            <v>27</v>
          </cell>
        </row>
        <row r="57">
          <cell r="M57" t="str">
            <v>市级资金</v>
          </cell>
          <cell r="N57" t="str">
            <v>一般农户113户368人（其中脱贫户20户77人）</v>
          </cell>
          <cell r="O57" t="str">
            <v>项目实施可解决1社113户368人，其中脱贫户20户77人方便生产生活、减少运输成本等问题。</v>
          </cell>
          <cell r="P57" t="str">
            <v>农户参加前期项目确定会议、决议。项目实施可完善基础设施建设，解决1社113户368人，其中脱贫户20户77人方便生产生活、减少运输成本等问题。</v>
          </cell>
        </row>
        <row r="58">
          <cell r="A58">
            <v>52</v>
          </cell>
          <cell r="B58" t="str">
            <v>南川区楠竹山镇隆兴村2022年羊肚菌种植示范基地建设</v>
          </cell>
          <cell r="C58" t="str">
            <v>产业项目</v>
          </cell>
          <cell r="D58" t="str">
            <v>新建</v>
          </cell>
          <cell r="E58" t="str">
            <v>隆兴村</v>
          </cell>
          <cell r="F58">
            <v>2022</v>
          </cell>
          <cell r="G58" t="str">
            <v>区乡村振兴局</v>
          </cell>
          <cell r="H58" t="str">
            <v>楠竹山镇(重庆璟田农业科技有限公司)</v>
          </cell>
          <cell r="I58" t="str">
            <v>新建保鲜冻库250立方米。</v>
          </cell>
          <cell r="J58">
            <v>35</v>
          </cell>
          <cell r="K58">
            <v>25</v>
          </cell>
          <cell r="L58">
            <v>10</v>
          </cell>
          <cell r="M58" t="str">
            <v>中央资金</v>
          </cell>
          <cell r="N58" t="str">
            <v>一般农户210人（其中脱贫户26人）</v>
          </cell>
          <cell r="O58" t="str">
            <v>项目实施可进一步做大做强楠竹山羊肚菌种植基地，受益51户210余人。</v>
          </cell>
          <cell r="P58" t="str">
            <v>通过村民大会或村民代表大会选定项目，并从群众中推选质检小组和理财小组成员各3-5名群众全程监督项目建设，项目建成后将增加51户210余人。</v>
          </cell>
        </row>
        <row r="59">
          <cell r="A59">
            <v>53</v>
          </cell>
          <cell r="B59" t="str">
            <v>南川区水江镇劳动社区2022年魔芋种植基地建设</v>
          </cell>
          <cell r="C59" t="str">
            <v>产业项目</v>
          </cell>
          <cell r="D59" t="str">
            <v>新建</v>
          </cell>
          <cell r="E59" t="str">
            <v>劳动社区</v>
          </cell>
          <cell r="F59">
            <v>2022</v>
          </cell>
          <cell r="G59" t="str">
            <v>区乡村振兴局</v>
          </cell>
          <cell r="H59" t="str">
            <v>水江镇(重庆市南川区水江镇劳动社区股份经济联合社)</v>
          </cell>
          <cell r="I59" t="str">
            <v>新建魔芋基地100亩。</v>
          </cell>
          <cell r="J59">
            <v>30</v>
          </cell>
          <cell r="K59">
            <v>20</v>
          </cell>
          <cell r="L59">
            <v>10</v>
          </cell>
          <cell r="M59" t="str">
            <v>中央资金</v>
          </cell>
          <cell r="N59" t="str">
            <v>一般农户38人（其中脱贫户6人）</v>
          </cell>
          <cell r="O59" t="str">
            <v>项目实施后，有效利用撂荒地100亩、带动周边20人务工(其中脱贫人口4人)，预计产值达140万元，增加农民收入35万元、增加集体经济组织收入10万元。</v>
          </cell>
          <cell r="P59" t="str">
            <v>10人参与前期项目确定会议、决定，10人参与入库项目的选拔，3人参与项目实施过程中施工质量和资金使用的监管，带动脱贫人口4人务工，有效利用撂荒地，增加土地户收入。</v>
          </cell>
        </row>
        <row r="60">
          <cell r="A60">
            <v>54</v>
          </cell>
          <cell r="B60" t="str">
            <v>南川区水江镇辉煌村2022年通村公路建设项目</v>
          </cell>
          <cell r="C60" t="str">
            <v>村基础设施</v>
          </cell>
          <cell r="D60" t="str">
            <v>新建</v>
          </cell>
          <cell r="E60" t="str">
            <v>辉煌村</v>
          </cell>
          <cell r="F60">
            <v>2022</v>
          </cell>
          <cell r="G60" t="str">
            <v>区乡村振兴局</v>
          </cell>
          <cell r="H60" t="str">
            <v>水江镇</v>
          </cell>
          <cell r="I60" t="str">
            <v>新开挖、扩宽辉煌村4组大佛岩至庙湾、庙湾至百果园通村公路8公里，宽4.5米。</v>
          </cell>
          <cell r="J60">
            <v>100</v>
          </cell>
          <cell r="K60">
            <v>100</v>
          </cell>
        </row>
        <row r="60">
          <cell r="M60" t="str">
            <v>中央资金</v>
          </cell>
          <cell r="N60" t="str">
            <v>一般农户263人（其中脱贫户10人）</v>
          </cell>
          <cell r="O60" t="str">
            <v>项目实施可解决辉煌村263人（其中脱贫人口10人）出行问题，降低农产品运输成本，带动乡村旅游业发展，带动当地农户参与务工方便。</v>
          </cell>
          <cell r="P60" t="str">
            <v>2户脱贫户参加前期项目确定会议、决议，为脱贫户提供就业岗位2个，增加收入3000元/人·年。</v>
          </cell>
        </row>
        <row r="61">
          <cell r="A61">
            <v>55</v>
          </cell>
          <cell r="B61" t="str">
            <v>南川区黎香湖镇南湖村2022年农副产品展示销售中心建设项目</v>
          </cell>
          <cell r="C61" t="str">
            <v>村基础设施</v>
          </cell>
          <cell r="D61" t="str">
            <v>新建</v>
          </cell>
          <cell r="E61" t="str">
            <v>南湖村</v>
          </cell>
          <cell r="F61">
            <v>2022</v>
          </cell>
          <cell r="G61" t="str">
            <v>区乡村振兴局</v>
          </cell>
          <cell r="H61" t="str">
            <v>黎香湖镇</v>
          </cell>
          <cell r="I61" t="str">
            <v>1、修建一个封闭式的农产品展示交易中心，120平方米。2、安装中导柜4个，货架36组。</v>
          </cell>
          <cell r="J61">
            <v>30</v>
          </cell>
          <cell r="K61">
            <v>30</v>
          </cell>
        </row>
        <row r="61">
          <cell r="M61" t="str">
            <v>市级资金</v>
          </cell>
          <cell r="N61" t="str">
            <v>一般农户40户113人（其中脱贫户15户41人）</v>
          </cell>
          <cell r="O61" t="str">
            <v>项目实施可解决黎香湖镇部分群众在家发展产业。</v>
          </cell>
          <cell r="P61" t="str">
            <v>15户脱贫户参加前期项目确定会议、决议，解决黎香湖镇部分群众在家发展产业。</v>
          </cell>
        </row>
        <row r="62">
          <cell r="A62">
            <v>56</v>
          </cell>
          <cell r="B62" t="str">
            <v>南川区南平镇永安村2022年水果基地建设</v>
          </cell>
          <cell r="C62" t="str">
            <v>产业项目</v>
          </cell>
          <cell r="D62" t="str">
            <v>新建</v>
          </cell>
          <cell r="E62" t="str">
            <v>永安村</v>
          </cell>
          <cell r="F62">
            <v>2022</v>
          </cell>
          <cell r="G62" t="str">
            <v>区乡村振兴局</v>
          </cell>
          <cell r="H62" t="str">
            <v>南平镇(重庆科纳果蔬种植专业合作社)</v>
          </cell>
          <cell r="I62" t="str">
            <v>1、整修山坪塘1口300立方米，更换主水管1400米；2、展示、销售中心提档升级改造及完善相关配套设施设备。</v>
          </cell>
          <cell r="J62">
            <v>45.5</v>
          </cell>
          <cell r="K62">
            <v>30</v>
          </cell>
          <cell r="L62">
            <v>15.5</v>
          </cell>
          <cell r="M62" t="str">
            <v>中央资金</v>
          </cell>
          <cell r="N62" t="str">
            <v>一般农户40户150人（其中脱贫户4户10人）</v>
          </cell>
          <cell r="O62" t="str">
            <v>1、项目建成后可解决永安村、云雾村村民务工就业，其中长期务工人员10余人，临时务工人员5-10余人，年增加收入5000元以上,带动当地村民致富增收；2、合作社流转2户脱贫户土地；3、常年有3个脱贫户在基地长期就业（永安村李小利、陈世兰，云雾村殷立娥）；4、同3户脱贫户签订带贫协。</v>
          </cell>
          <cell r="P62" t="str">
            <v>8人参与前期项目确定会议、决定,20人参与入库项目的选拔,3人参与项目实施过程中施工质里和资金使用的监管。项目建设可就近解决务工20人以上(其中已脱贫户2人）。</v>
          </cell>
        </row>
        <row r="63">
          <cell r="A63">
            <v>57</v>
          </cell>
          <cell r="B63" t="str">
            <v>南川区木凉镇汉场坝村2022年乡村振兴研学基地建设项目</v>
          </cell>
          <cell r="C63" t="str">
            <v>村基础设施</v>
          </cell>
          <cell r="D63" t="str">
            <v>新建</v>
          </cell>
          <cell r="E63" t="str">
            <v>汉场坝村</v>
          </cell>
          <cell r="F63">
            <v>2022</v>
          </cell>
          <cell r="G63" t="str">
            <v>区乡村振兴局</v>
          </cell>
          <cell r="H63" t="str">
            <v>木凉镇</v>
          </cell>
          <cell r="I63" t="str">
            <v>改建乡村振兴非遗工坊3000㎡，包含场地平整，展示场景，非遗设备，配套设施等。</v>
          </cell>
          <cell r="J63">
            <v>180</v>
          </cell>
          <cell r="K63">
            <v>180</v>
          </cell>
        </row>
        <row r="63">
          <cell r="M63" t="str">
            <v>市级资金</v>
          </cell>
          <cell r="N63" t="str">
            <v>一般农户140户562人（其中脱贫户4户10人）</v>
          </cell>
          <cell r="O63" t="str">
            <v>提升乡村观光旅游品质、提高文化旅游素养、助推汉场坝乡村旅游，带动全村集体经济组织成员收益。</v>
          </cell>
          <cell r="P63" t="str">
            <v>12人参加前期项目确定会议、决议，通过项目建设增加汉场坝村乡村文化旅游、有力助推乡村旅游发展。</v>
          </cell>
        </row>
        <row r="64">
          <cell r="A64">
            <v>58</v>
          </cell>
          <cell r="B64" t="str">
            <v>南川区木凉镇云都寺村2022年农旅融合体验基地建设项目</v>
          </cell>
          <cell r="C64" t="str">
            <v>产业项目</v>
          </cell>
          <cell r="D64" t="str">
            <v>新建</v>
          </cell>
          <cell r="E64" t="str">
            <v>云都寺村</v>
          </cell>
          <cell r="F64">
            <v>2022</v>
          </cell>
          <cell r="G64" t="str">
            <v>区乡村振兴局</v>
          </cell>
          <cell r="H64" t="str">
            <v>木凉镇（重庆市南川区木凉镇云都寺村股份经济联合社）</v>
          </cell>
          <cell r="I64" t="str">
            <v>新建乡村振兴文化展示中心400㎡。</v>
          </cell>
          <cell r="J64">
            <v>20</v>
          </cell>
          <cell r="K64">
            <v>20</v>
          </cell>
        </row>
        <row r="64">
          <cell r="M64" t="str">
            <v>中央资金</v>
          </cell>
          <cell r="N64" t="str">
            <v>一般农户13户13人（其中脱贫户3户3人）</v>
          </cell>
          <cell r="O64" t="str">
            <v>新建乡村振兴文化展示中心，共计400㎡，带动脱贫人员3人务工，其他直接受益10人。</v>
          </cell>
          <cell r="P64" t="str">
            <v>12人参加前期项目确定会议、决议，通过项目建设带动脱贫人员3人务工，其他直接受益10人。</v>
          </cell>
        </row>
        <row r="65">
          <cell r="A65">
            <v>59</v>
          </cell>
          <cell r="B65" t="str">
            <v>南川区木凉镇汉场坝村2022年饮水工程建设项目</v>
          </cell>
          <cell r="C65" t="str">
            <v>村基础设施</v>
          </cell>
          <cell r="D65" t="str">
            <v>新建</v>
          </cell>
          <cell r="E65" t="str">
            <v>汉场坝村</v>
          </cell>
          <cell r="F65">
            <v>2022</v>
          </cell>
          <cell r="G65" t="str">
            <v>区乡村振兴局</v>
          </cell>
          <cell r="H65" t="str">
            <v>木凉镇</v>
          </cell>
          <cell r="I65" t="str">
            <v>安装引水管道Φ300×11.9mm×1.0paPE管300米，Φ200×11.9mm×1.0paPE管1500米（一社770米，二社1030米）；建取水井、两个简易沉淀池（300立平方）挖机处理、四壁砖挡墙抹灰。</v>
          </cell>
          <cell r="J65">
            <v>30</v>
          </cell>
          <cell r="K65">
            <v>20</v>
          </cell>
          <cell r="L65">
            <v>10</v>
          </cell>
          <cell r="M65" t="str">
            <v>中央资金</v>
          </cell>
          <cell r="N65" t="str">
            <v>一般农户7户13人（其中脱贫户2户8人）</v>
          </cell>
          <cell r="O65" t="str">
            <v>解决水产养殖引水困难，推进汉场坝村产业发展，流转土地带动脱贫户2户8人受益，带动周边群众5人务工。</v>
          </cell>
          <cell r="P65" t="str">
            <v>12人参加前期项目确定会议、决议，通过项目建设解决水产养殖企业引水困难，有利于产业发展。</v>
          </cell>
        </row>
        <row r="66">
          <cell r="A66">
            <v>60</v>
          </cell>
          <cell r="B66" t="str">
            <v>南川区木凉镇汉场坝村2022年黄茶基地建设</v>
          </cell>
          <cell r="C66" t="str">
            <v>产业项目</v>
          </cell>
          <cell r="D66" t="str">
            <v>改扩建</v>
          </cell>
          <cell r="E66" t="str">
            <v>汉场坝村</v>
          </cell>
          <cell r="F66">
            <v>2022</v>
          </cell>
          <cell r="G66" t="str">
            <v>区乡村振兴局</v>
          </cell>
          <cell r="H66" t="str">
            <v>木凉镇（重庆市南川区阳玉君茶叶专业合作社）</v>
          </cell>
          <cell r="I66" t="str">
            <v>200亩黄茶基地后期管护，包括购买肥料、灌溉、除草等。</v>
          </cell>
          <cell r="J66">
            <v>30</v>
          </cell>
          <cell r="K66">
            <v>20</v>
          </cell>
          <cell r="L66">
            <v>10</v>
          </cell>
          <cell r="M66" t="str">
            <v>中央资金</v>
          </cell>
          <cell r="N66" t="str">
            <v>一般农户13户13人，（其中脱贫户3户3人）</v>
          </cell>
          <cell r="O66" t="str">
            <v>壮大汉场坝集体经济组织，发展文化旅游产业，带动周边农户就业，助推向乡村振兴，带动脱贫人员3人务工，其他直接受益10人。</v>
          </cell>
          <cell r="P66" t="str">
            <v>12人参加前期项目确定会议、决议，通过项目建设增加汉场坝村乡村集体经济发展有力助推乡村旅游发展。</v>
          </cell>
        </row>
        <row r="67">
          <cell r="A67">
            <v>61</v>
          </cell>
          <cell r="B67" t="str">
            <v>南川区河图镇骑坪村2022年板栗基地建设</v>
          </cell>
          <cell r="C67" t="str">
            <v>村基础设施</v>
          </cell>
          <cell r="D67" t="str">
            <v>新建</v>
          </cell>
          <cell r="E67" t="str">
            <v>骑坪村</v>
          </cell>
          <cell r="F67">
            <v>2022</v>
          </cell>
          <cell r="G67" t="str">
            <v>区乡村振兴局</v>
          </cell>
          <cell r="H67" t="str">
            <v>河图镇</v>
          </cell>
          <cell r="I67" t="str">
            <v>1、新建板栗基地蓄水池120立方；2、新修农旅产业步道500米；3.新修堡坎600立方米。</v>
          </cell>
          <cell r="J67">
            <v>45</v>
          </cell>
          <cell r="K67">
            <v>45</v>
          </cell>
        </row>
        <row r="67">
          <cell r="M67" t="str">
            <v>中央资金</v>
          </cell>
          <cell r="N67" t="str">
            <v>一般农户20户50人（其中脱贫户5户）</v>
          </cell>
          <cell r="O67" t="str">
            <v>通过该项目的实施，提升板栗基地形象，带动20户50余栗农（其中脱贫户5户及以上）增收。 </v>
          </cell>
          <cell r="P67" t="str">
            <v>15人参与前期项目确定会议、决定，15人参与入库项目的选拔，5人参与项目实施过程中施工质量和资金使用的监管。通过该项目的实施，提升板栗基地形象，带动20户50余栗农（其中脱贫户5户及以上）增收。</v>
          </cell>
        </row>
        <row r="68">
          <cell r="A68">
            <v>62</v>
          </cell>
          <cell r="B68" t="str">
            <v>南川区河图镇中图村2022年蓝莓基地建设</v>
          </cell>
          <cell r="C68" t="str">
            <v>产业项目</v>
          </cell>
          <cell r="D68" t="str">
            <v>新建</v>
          </cell>
          <cell r="E68" t="str">
            <v>中图村</v>
          </cell>
          <cell r="F68">
            <v>2022</v>
          </cell>
          <cell r="G68" t="str">
            <v>区乡村振兴局</v>
          </cell>
          <cell r="H68" t="str">
            <v>河图镇(重庆青厚农业科技有限公司)</v>
          </cell>
          <cell r="I68" t="str">
            <v>安装水肥一体化工程设备1套。</v>
          </cell>
          <cell r="J68">
            <v>150</v>
          </cell>
          <cell r="K68">
            <v>100</v>
          </cell>
          <cell r="L68">
            <v>50</v>
          </cell>
          <cell r="M68" t="str">
            <v>中央资金</v>
          </cell>
          <cell r="N68" t="str">
            <v>一般农户20人（其中脱贫户5人）</v>
          </cell>
          <cell r="O68" t="str">
            <v>项目建成后，预计中图村村民每年获得收入30万元，解决就近务工20人以上，其中脱贫户5人及以上。带动河图镇全域乡村旅游发展。</v>
          </cell>
          <cell r="P68" t="str">
            <v>15人参与前期项目确定会议、决定，15人参与入库项目的选拔，5人参与项目实施过程中施工质量和资金使用的监管。解决就近务工20人以上，其中脱贫户5人及以上。</v>
          </cell>
        </row>
        <row r="69">
          <cell r="A69">
            <v>63</v>
          </cell>
          <cell r="B69" t="str">
            <v>南川区河图镇虎头村2022年入户路建设项目</v>
          </cell>
          <cell r="C69" t="str">
            <v>村基础设施</v>
          </cell>
          <cell r="D69" t="str">
            <v>新建</v>
          </cell>
          <cell r="E69" t="str">
            <v>虎头村</v>
          </cell>
          <cell r="F69">
            <v>2022</v>
          </cell>
          <cell r="G69" t="str">
            <v>区乡村振兴局</v>
          </cell>
          <cell r="H69" t="str">
            <v>河图镇</v>
          </cell>
          <cell r="I69" t="str">
            <v>新建虎头村入户路1.5公里，宽3.5m，厚20CM，C25标号。</v>
          </cell>
          <cell r="J69">
            <v>72</v>
          </cell>
          <cell r="K69">
            <v>72</v>
          </cell>
        </row>
        <row r="69">
          <cell r="M69" t="str">
            <v>中央资金</v>
          </cell>
          <cell r="N69" t="str">
            <v>一般农户150户500人（其中脱贫户10户32人）</v>
          </cell>
          <cell r="O69" t="str">
            <v>项目实施后，将切实改善虎头村150户500余人(其中脱贫户10户32人）生产生活条件，促进整村产业发展，促进群众增收，巩固脱贫攻坚成果。</v>
          </cell>
          <cell r="P69" t="str">
            <v>15人参与前期项目确定会议、决定，15人参与入库项目的选拔，5人参与项目实施过程中施工质量和资金使用的监管。项目实施后，将切实改善虎头村150户500余人(其中脱贫户10户32人）生产生活条件，促进整村产业发展，促进群众增收，巩固脱贫攻坚成果。</v>
          </cell>
        </row>
        <row r="70">
          <cell r="A70">
            <v>64</v>
          </cell>
          <cell r="B70" t="str">
            <v>南川区河图镇上河村2022年社道公路建设项目</v>
          </cell>
          <cell r="C70" t="str">
            <v>村基础设施</v>
          </cell>
          <cell r="D70" t="str">
            <v>新建</v>
          </cell>
          <cell r="E70" t="str">
            <v>上河村</v>
          </cell>
          <cell r="F70">
            <v>2022</v>
          </cell>
          <cell r="G70" t="str">
            <v>区乡村振兴局</v>
          </cell>
          <cell r="H70" t="str">
            <v>河图镇</v>
          </cell>
          <cell r="I70" t="str">
            <v>新建上河村社道公路1.2公里，宽3.5米，厚20CM，C25标号。</v>
          </cell>
          <cell r="J70">
            <v>57.4</v>
          </cell>
          <cell r="K70">
            <v>57.4</v>
          </cell>
        </row>
        <row r="70">
          <cell r="M70" t="str">
            <v>市级资金</v>
          </cell>
          <cell r="N70" t="str">
            <v>一般农户80户350人（其中脱贫户16户42人）</v>
          </cell>
          <cell r="O70" t="str">
            <v>项目建成后，全面改善上河村1、6、7、8社80余户350余人（其中脱贫户16户42人）出行条件。</v>
          </cell>
          <cell r="P70" t="str">
            <v>15人参与前期项目确定会议、决定，15人参与入库项目的选拔，5人参与项目实施过程中施工质量和资金使用的监管。项目建成后，全面改善上河村1、6、7、8社80余户350余人（其中脱贫户16户42人）出行条件。</v>
          </cell>
        </row>
        <row r="71">
          <cell r="A71">
            <v>65</v>
          </cell>
          <cell r="B71" t="str">
            <v>南川区河图镇虎头村2022年水厂供水管网改造项目</v>
          </cell>
          <cell r="C71" t="str">
            <v>村基础设施</v>
          </cell>
          <cell r="D71" t="str">
            <v>新建</v>
          </cell>
          <cell r="E71" t="str">
            <v>虎头村</v>
          </cell>
          <cell r="F71">
            <v>2022</v>
          </cell>
          <cell r="G71" t="str">
            <v>区乡村振兴局</v>
          </cell>
          <cell r="H71" t="str">
            <v>河图镇</v>
          </cell>
          <cell r="I71" t="str">
            <v>改造老旧供水管网18公里。</v>
          </cell>
          <cell r="J71">
            <v>60</v>
          </cell>
          <cell r="K71">
            <v>20</v>
          </cell>
          <cell r="L71">
            <v>40</v>
          </cell>
          <cell r="M71" t="str">
            <v>市级资金</v>
          </cell>
          <cell r="N71" t="str">
            <v>一般农户200户700人（其中脱贫户30户94人）</v>
          </cell>
          <cell r="O71" t="str">
            <v>项目实施后，将改善虎头村200余户700余人（其中脱贫户30户94人）生活用水条件，切实巩固脱贫攻坚成果。</v>
          </cell>
          <cell r="P71" t="str">
            <v>15人参与前期项目确定会议、决定，15人参与入库项目的选拔，5人参与项目实施过程中施工质量和资金使用的监管。项目实施后，将改善虎头村200余户700余人（其中脱贫户30户94人）生活用水条件，切实巩固脱贫攻坚成果。</v>
          </cell>
        </row>
        <row r="72">
          <cell r="A72">
            <v>66</v>
          </cell>
          <cell r="B72" t="str">
            <v>南川区河图镇骑坪村2022年茶叶基地建设</v>
          </cell>
          <cell r="C72" t="str">
            <v>产业项目</v>
          </cell>
          <cell r="D72" t="str">
            <v>新建</v>
          </cell>
          <cell r="E72" t="str">
            <v>骑坪村</v>
          </cell>
          <cell r="F72">
            <v>2022</v>
          </cell>
          <cell r="G72" t="str">
            <v>区乡村振兴局</v>
          </cell>
          <cell r="H72" t="str">
            <v>河图镇(重庆栖静山生态农业开发有限公司)</v>
          </cell>
          <cell r="I72" t="str">
            <v>新建基地管理配套设施用房500平方米及附属设施。</v>
          </cell>
          <cell r="J72">
            <v>44</v>
          </cell>
          <cell r="K72">
            <v>29</v>
          </cell>
          <cell r="L72">
            <v>15</v>
          </cell>
          <cell r="M72" t="str">
            <v>中央资金</v>
          </cell>
          <cell r="N72" t="str">
            <v>一般农户10人（其中脱贫户5人）</v>
          </cell>
          <cell r="O72" t="str">
            <v>项目实施后，实施茶叶加工，增加茶叶销售收入10万元以上，带动就近务工10人以上（其中脱贫户5人及以上）。</v>
          </cell>
          <cell r="P72" t="str">
            <v>15人参与前期项目确定会议、决定，15人参与入库项目的选拔，5人参与项目实施过程中施工质量和资金使用的监管。项目实施后，实施茶叶加工，增加茶叶销售收入10万元以上，带动就近务工10人以上（其中脱贫户5人及以上）。</v>
          </cell>
        </row>
        <row r="73">
          <cell r="A73">
            <v>67</v>
          </cell>
          <cell r="B73" t="str">
            <v>南川区兴隆镇金禾村2022年农产品交易中心建设项目</v>
          </cell>
          <cell r="C73" t="str">
            <v>村基础设施</v>
          </cell>
          <cell r="D73" t="str">
            <v>新建</v>
          </cell>
          <cell r="E73" t="str">
            <v>金禾村</v>
          </cell>
          <cell r="F73">
            <v>2022</v>
          </cell>
          <cell r="G73" t="str">
            <v>区乡村振兴局</v>
          </cell>
          <cell r="H73" t="str">
            <v>兴隆镇</v>
          </cell>
          <cell r="I73" t="str">
            <v>2000平方米场地平整：包括土石方开挖和堡坎；新建农产品交易中心一处：建筑面积300平方米，占地面积210平方米。</v>
          </cell>
          <cell r="J73">
            <v>50</v>
          </cell>
          <cell r="K73">
            <v>50</v>
          </cell>
        </row>
        <row r="73">
          <cell r="M73" t="str">
            <v>市级资金</v>
          </cell>
          <cell r="N73" t="str">
            <v>一般农户230人（其中脱贫户25户63人）</v>
          </cell>
          <cell r="O73" t="str">
            <v>促进辖区内农产品交易，壮大金禾村集体经济，为3户及以上低收入人群提供就业岗位。</v>
          </cell>
          <cell r="P73" t="str">
            <v>解决全村已脱贫户、脱贫监测户、边缘户等人群就业岗位2-5个。</v>
          </cell>
        </row>
        <row r="74">
          <cell r="A74">
            <v>68</v>
          </cell>
          <cell r="B74" t="str">
            <v>南川区兴隆镇金花村2022年白茶基地建设</v>
          </cell>
          <cell r="C74" t="str">
            <v>产业项目</v>
          </cell>
          <cell r="D74" t="str">
            <v>新建</v>
          </cell>
          <cell r="E74" t="str">
            <v>金花村</v>
          </cell>
          <cell r="F74">
            <v>2022</v>
          </cell>
          <cell r="G74" t="str">
            <v>区乡村振兴局</v>
          </cell>
          <cell r="H74" t="str">
            <v>兴隆镇（重庆市南川区巨昌农业开发有限公司）</v>
          </cell>
          <cell r="I74" t="str">
            <v>1.金花村500亩高标准白茶后期管护，复合肥、有机肥、人工费等；2.自动化机器成品包装设备一台，广告包装宣传设计；3.订制包装礼盒2000套，普通包装盒1000套。</v>
          </cell>
          <cell r="J74">
            <v>104</v>
          </cell>
          <cell r="K74">
            <v>69</v>
          </cell>
          <cell r="L74">
            <v>35</v>
          </cell>
          <cell r="M74" t="str">
            <v>中央资金</v>
          </cell>
          <cell r="N74" t="str">
            <v>一般农户50人（其中脱贫户5户12人）</v>
          </cell>
          <cell r="O74" t="str">
            <v>项目实施后可有效拉动区域经济增长，为脱贫户的一般农户提供就业岗位。</v>
          </cell>
          <cell r="P74" t="str">
            <v>脱贫户和村民代表参加项目确定会议、决议。农户通过土地流转、就近务工增加收入。</v>
          </cell>
        </row>
        <row r="75">
          <cell r="A75">
            <v>69</v>
          </cell>
          <cell r="B75" t="str">
            <v>南川区兴隆镇永福村2022年茶叶基地建设</v>
          </cell>
          <cell r="C75" t="str">
            <v>产业项目</v>
          </cell>
          <cell r="D75" t="str">
            <v>新建</v>
          </cell>
          <cell r="E75" t="str">
            <v>永福村</v>
          </cell>
          <cell r="F75">
            <v>2022</v>
          </cell>
          <cell r="G75" t="str">
            <v>区乡村振兴局</v>
          </cell>
          <cell r="H75" t="str">
            <v>兴隆镇（重庆市南川区兴又缘茶叶有限公司）</v>
          </cell>
          <cell r="I75" t="str">
            <v>购买茶叶光波多功能机一台。</v>
          </cell>
          <cell r="J75">
            <v>52.8</v>
          </cell>
          <cell r="K75">
            <v>35</v>
          </cell>
          <cell r="L75">
            <v>17.8</v>
          </cell>
          <cell r="M75" t="str">
            <v>中央资金</v>
          </cell>
          <cell r="N75" t="str">
            <v>一般农户100人，（其中脱贫户10户35人）</v>
          </cell>
          <cell r="O75" t="str">
            <v>项目实施后可有效拉动区域经济增长，为脱贫户的一般农户提供就业岗位。</v>
          </cell>
          <cell r="P75" t="str">
            <v>脱贫户和村民代表参加项目确定会议、决议。农户通过土地流转、就近务工增加收入。</v>
          </cell>
        </row>
        <row r="76">
          <cell r="A76">
            <v>70</v>
          </cell>
          <cell r="B76" t="str">
            <v>南川区兴隆镇金星社区2022年乡村旅游建设项目</v>
          </cell>
          <cell r="C76" t="str">
            <v>产业项目</v>
          </cell>
          <cell r="D76" t="str">
            <v>改扩建</v>
          </cell>
          <cell r="E76" t="str">
            <v>金星社区</v>
          </cell>
          <cell r="F76">
            <v>2022</v>
          </cell>
          <cell r="G76" t="str">
            <v>区乡村振兴局</v>
          </cell>
          <cell r="H76" t="str">
            <v>兴隆镇(重庆庆酒酿酒庄园有限公司)</v>
          </cell>
          <cell r="I76" t="str">
            <v>1.开挖土方6000方，改建山坪塘一口2500㎡；2.新建休闲凉亭1座，新修步游道2公里；3.种植观赏性树木、果树等5亩。</v>
          </cell>
          <cell r="J76">
            <v>160</v>
          </cell>
          <cell r="K76">
            <v>100</v>
          </cell>
          <cell r="L76">
            <v>60</v>
          </cell>
          <cell r="M76" t="str">
            <v>市级资金</v>
          </cell>
          <cell r="N76" t="str">
            <v>一般农户40人（其中脱贫户2户5人）</v>
          </cell>
          <cell r="O76" t="str">
            <v>项目实施可带动南川及周边40人参与务工，增加收入。</v>
          </cell>
          <cell r="P76" t="str">
            <v>1.通过农业项目财政补助资金股权化方案，获得分红收益；
2.通过提供新增岗位获得就业机会，带动群众获得收益。</v>
          </cell>
        </row>
      </sheetData>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筛选分析-(列H) (计数)"/>
    </sheetNames>
    <sheetDataSet>
      <sheetData sheetId="0">
        <row r="1">
          <cell r="B1" t="str">
            <v>附件</v>
          </cell>
        </row>
        <row r="2">
          <cell r="A2" t="str">
            <v>南川区2022年财政衔接推进乡村振兴补助资金项目计划表</v>
          </cell>
        </row>
        <row r="3">
          <cell r="P3" t="str">
            <v>单位：万元</v>
          </cell>
        </row>
        <row r="4">
          <cell r="A4" t="str">
            <v>序号</v>
          </cell>
          <cell r="B4" t="str">
            <v>项目名称</v>
          </cell>
          <cell r="C4" t="str">
            <v>项目类别</v>
          </cell>
          <cell r="D4" t="str">
            <v>建设性质</v>
          </cell>
          <cell r="E4" t="str">
            <v>实施地点</v>
          </cell>
          <cell r="F4" t="str">
            <v>实施年度</v>
          </cell>
          <cell r="G4" t="str">
            <v>实施单位</v>
          </cell>
        </row>
        <row r="4">
          <cell r="I4" t="str">
            <v>建设任务</v>
          </cell>
          <cell r="J4" t="str">
            <v>资金规模和筹资方式</v>
          </cell>
        </row>
        <row r="4">
          <cell r="M4" t="str">
            <v>资金性质</v>
          </cell>
          <cell r="N4" t="str">
            <v>受益对象</v>
          </cell>
          <cell r="O4" t="str">
            <v>绩效目标</v>
          </cell>
          <cell r="P4" t="str">
            <v>群众参与和带贫减贫机制</v>
          </cell>
        </row>
        <row r="5">
          <cell r="G5" t="str">
            <v>主管部门</v>
          </cell>
          <cell r="H5" t="str">
            <v>业主单位</v>
          </cell>
        </row>
        <row r="5">
          <cell r="J5" t="str">
            <v>小计(万元）</v>
          </cell>
          <cell r="K5" t="str">
            <v>财政衔接资金</v>
          </cell>
          <cell r="L5" t="str">
            <v>其他资金</v>
          </cell>
        </row>
        <row r="6">
          <cell r="B6" t="str">
            <v>合计</v>
          </cell>
        </row>
        <row r="6">
          <cell r="J6">
            <v>6230.1</v>
          </cell>
          <cell r="K6">
            <v>5072</v>
          </cell>
          <cell r="L6">
            <v>1158.1</v>
          </cell>
        </row>
        <row r="7">
          <cell r="A7">
            <v>1</v>
          </cell>
          <cell r="B7" t="str">
            <v>南川区2022年小额贷款贴息</v>
          </cell>
          <cell r="C7" t="str">
            <v>金融扶贫</v>
          </cell>
          <cell r="D7" t="str">
            <v>新建</v>
          </cell>
          <cell r="E7" t="str">
            <v>南川区</v>
          </cell>
          <cell r="F7">
            <v>2022</v>
          </cell>
          <cell r="G7" t="str">
            <v>区乡村振兴局</v>
          </cell>
          <cell r="H7" t="str">
            <v>区乡村振兴局</v>
          </cell>
          <cell r="I7" t="str">
            <v>脱贫户小额贷款贴息补助资金按照银行同期贷款基准利率按年贴息。</v>
          </cell>
          <cell r="J7">
            <v>170</v>
          </cell>
          <cell r="K7">
            <v>170</v>
          </cell>
        </row>
        <row r="7">
          <cell r="M7" t="str">
            <v>中央资金</v>
          </cell>
          <cell r="N7" t="str">
            <v>脱贫户800人</v>
          </cell>
          <cell r="O7" t="str">
            <v>项目按照银行同期贷款基准利率按年贴息，其中脱贫户800人。</v>
          </cell>
          <cell r="P7" t="str">
            <v>全区脱贫户800人参与项目实施，通过小额贷款贴息减少脱贫户800人贷款成本方面的支出2175元/人•年。</v>
          </cell>
        </row>
        <row r="8">
          <cell r="A8">
            <v>2</v>
          </cell>
          <cell r="B8" t="str">
            <v>南川区2022年驻乡驻村工作队培训</v>
          </cell>
          <cell r="C8" t="str">
            <v>教育扶贫</v>
          </cell>
          <cell r="D8" t="str">
            <v>新建</v>
          </cell>
          <cell r="E8" t="str">
            <v>南川区</v>
          </cell>
          <cell r="F8">
            <v>2022</v>
          </cell>
          <cell r="G8" t="str">
            <v>区乡村振兴局</v>
          </cell>
          <cell r="H8" t="str">
            <v>区乡村振兴局</v>
          </cell>
          <cell r="I8" t="str">
            <v>用于全区驻乡驻村工作队培训。</v>
          </cell>
          <cell r="J8">
            <v>31.18</v>
          </cell>
          <cell r="K8">
            <v>31.18</v>
          </cell>
        </row>
        <row r="8">
          <cell r="M8" t="str">
            <v>市级资金</v>
          </cell>
          <cell r="N8" t="str">
            <v>脱贫户500人</v>
          </cell>
          <cell r="O8" t="str">
            <v>通过培训提升驻村干部政策业务水平，指导有意愿的脱贫户发展产业，增加其家庭收入。</v>
          </cell>
          <cell r="P8" t="str">
            <v>通过培训，提升干部能力，引导群众增收。</v>
          </cell>
        </row>
        <row r="9">
          <cell r="A9">
            <v>3</v>
          </cell>
          <cell r="B9" t="str">
            <v>南川区2022年镇街干部培训</v>
          </cell>
          <cell r="C9" t="str">
            <v>教育扶贫</v>
          </cell>
          <cell r="D9" t="str">
            <v>新建</v>
          </cell>
          <cell r="E9" t="str">
            <v>南川区</v>
          </cell>
          <cell r="F9">
            <v>2022</v>
          </cell>
          <cell r="G9" t="str">
            <v>区乡村振兴局</v>
          </cell>
          <cell r="H9" t="str">
            <v>区乡村振兴局</v>
          </cell>
          <cell r="I9" t="str">
            <v>用于乡镇（街道）乡村振兴干部培训。</v>
          </cell>
          <cell r="J9">
            <v>11.18</v>
          </cell>
          <cell r="K9">
            <v>11.18</v>
          </cell>
        </row>
        <row r="9">
          <cell r="M9" t="str">
            <v>市级资金</v>
          </cell>
          <cell r="N9" t="str">
            <v>脱贫户500人</v>
          </cell>
          <cell r="O9" t="str">
            <v>通过培训提升乡镇（街道）干部政策业务水平，指导有意愿的脱贫户发展产业，增加其家庭收入。</v>
          </cell>
          <cell r="P9" t="str">
            <v>通过培训，提升干部能力，引导群众增收。</v>
          </cell>
        </row>
        <row r="10">
          <cell r="A10">
            <v>4</v>
          </cell>
          <cell r="B10" t="str">
            <v>南川区2022年综合防贫保险</v>
          </cell>
          <cell r="C10" t="str">
            <v>健康扶贫</v>
          </cell>
          <cell r="D10" t="str">
            <v>新建</v>
          </cell>
          <cell r="E10" t="str">
            <v>南川区</v>
          </cell>
          <cell r="F10">
            <v>2022</v>
          </cell>
          <cell r="G10" t="str">
            <v>区乡村振兴局</v>
          </cell>
          <cell r="H10" t="str">
            <v>区乡村振兴局</v>
          </cell>
          <cell r="I10" t="str">
            <v>用于为全区农村居民购买综合防贫保险。</v>
          </cell>
          <cell r="J10">
            <v>142.9</v>
          </cell>
          <cell r="K10">
            <v>142.9</v>
          </cell>
        </row>
        <row r="10">
          <cell r="M10" t="str">
            <v>市级资金</v>
          </cell>
          <cell r="N10" t="str">
            <v>脱贫户11371户39336人</v>
          </cell>
          <cell r="O10" t="str">
            <v>建立健全防止返贫长效机制，减轻农村困难家庭就医困难，增强抵御意外风险能力。</v>
          </cell>
          <cell r="P10" t="str">
            <v>全区部分脱贫群众参与项目论证，减少保险支出。</v>
          </cell>
        </row>
        <row r="11">
          <cell r="A11">
            <v>5</v>
          </cell>
          <cell r="B11" t="str">
            <v>南川区2022年雨露技工培训</v>
          </cell>
          <cell r="C11" t="str">
            <v>就业扶贫</v>
          </cell>
          <cell r="D11" t="str">
            <v>新建</v>
          </cell>
          <cell r="E11" t="str">
            <v>南川区</v>
          </cell>
          <cell r="F11">
            <v>2022</v>
          </cell>
          <cell r="G11" t="str">
            <v>区乡村振兴局</v>
          </cell>
          <cell r="H11" t="str">
            <v>区乡村振兴局</v>
          </cell>
          <cell r="I11" t="str">
            <v>培训雨露技工500人。</v>
          </cell>
          <cell r="J11">
            <v>300</v>
          </cell>
          <cell r="K11">
            <v>300</v>
          </cell>
        </row>
        <row r="11">
          <cell r="M11" t="str">
            <v>市级资金</v>
          </cell>
          <cell r="N11" t="str">
            <v>脱贫户500人</v>
          </cell>
          <cell r="O11" t="str">
            <v>培训合格率达到95%。</v>
          </cell>
          <cell r="P11" t="str">
            <v>训后首次就业率不低于80%。</v>
          </cell>
        </row>
        <row r="12">
          <cell r="A12">
            <v>6</v>
          </cell>
          <cell r="B12" t="str">
            <v>南川区2022年第一批财政衔接资金项目管理费</v>
          </cell>
          <cell r="C12" t="str">
            <v>项目管理费</v>
          </cell>
          <cell r="D12" t="str">
            <v>新建</v>
          </cell>
          <cell r="E12" t="str">
            <v>南川区</v>
          </cell>
          <cell r="F12">
            <v>2022</v>
          </cell>
          <cell r="G12" t="str">
            <v>区乡村振兴局</v>
          </cell>
          <cell r="H12" t="str">
            <v>区乡村振兴局</v>
          </cell>
          <cell r="I12" t="str">
            <v>按照不超过1%的比例从财政衔接资金中统筹安排项目管理费，由区级使用。项目管理费主要用于项目前期设计、评审、招标、监理以及验收等与项目管理相关的支出。</v>
          </cell>
          <cell r="J12">
            <v>50</v>
          </cell>
          <cell r="K12">
            <v>50</v>
          </cell>
        </row>
        <row r="12">
          <cell r="M12" t="str">
            <v>市级资金</v>
          </cell>
          <cell r="N12" t="str">
            <v>一般农户1000人（其中脱贫户800人）</v>
          </cell>
          <cell r="O12" t="str">
            <v>做好项目管理工作，群众受益。</v>
          </cell>
          <cell r="P12" t="str">
            <v>义务监督员120人参与项目实施过程中资金使用的监督，做好项目管理工作，群众受益。</v>
          </cell>
        </row>
        <row r="13">
          <cell r="A13">
            <v>7</v>
          </cell>
          <cell r="B13" t="str">
            <v>南川区脱贫户购买合作医疗保险补贴</v>
          </cell>
          <cell r="C13" t="str">
            <v>健康扶贫</v>
          </cell>
          <cell r="D13" t="str">
            <v>新建</v>
          </cell>
          <cell r="E13" t="str">
            <v>南川区</v>
          </cell>
          <cell r="F13">
            <v>2022</v>
          </cell>
          <cell r="G13" t="str">
            <v>区医保局</v>
          </cell>
          <cell r="H13" t="str">
            <v>区医保局</v>
          </cell>
          <cell r="I13" t="str">
            <v>用于脱贫户购买2021年合作医疗保险补贴（事后资助）。</v>
          </cell>
          <cell r="J13">
            <v>10</v>
          </cell>
          <cell r="K13">
            <v>10</v>
          </cell>
        </row>
        <row r="13">
          <cell r="M13" t="str">
            <v>市级资金</v>
          </cell>
          <cell r="N13" t="str">
            <v>脱贫户472人</v>
          </cell>
          <cell r="O13" t="str">
            <v>购买合作医疗保险，解决脱贫户就医难。</v>
          </cell>
          <cell r="P13" t="str">
            <v>全区部分脱贫群众参与项目论证，减少医疗保险支出。</v>
          </cell>
        </row>
        <row r="14">
          <cell r="A14">
            <v>8</v>
          </cell>
          <cell r="B14" t="str">
            <v>脱贫户购买合作医疗保险补贴</v>
          </cell>
          <cell r="C14" t="str">
            <v>健康扶贫</v>
          </cell>
          <cell r="D14" t="str">
            <v>新建</v>
          </cell>
          <cell r="E14" t="str">
            <v>南川区</v>
          </cell>
          <cell r="F14">
            <v>2022</v>
          </cell>
          <cell r="G14" t="str">
            <v>区税务局</v>
          </cell>
          <cell r="H14" t="str">
            <v>区税务局</v>
          </cell>
          <cell r="I14" t="str">
            <v>用于脱贫户购买2021年合作医疗保险补贴（新增人员）。</v>
          </cell>
          <cell r="J14">
            <v>25.36</v>
          </cell>
          <cell r="K14">
            <v>25.36</v>
          </cell>
        </row>
        <row r="14">
          <cell r="M14" t="str">
            <v>市级资金</v>
          </cell>
          <cell r="N14" t="str">
            <v>脱贫户372人</v>
          </cell>
          <cell r="O14" t="str">
            <v>购买合作医疗保险，解决脱贫户就医难。</v>
          </cell>
          <cell r="P14" t="str">
            <v>全区部分脱贫群众参与项目论证，减少医疗保险支出。</v>
          </cell>
        </row>
        <row r="15">
          <cell r="A15">
            <v>9</v>
          </cell>
          <cell r="B15" t="str">
            <v>南川区黎香湖镇南湖村2022年乡村旅游发展项目</v>
          </cell>
          <cell r="C15" t="str">
            <v>村基础设施</v>
          </cell>
          <cell r="D15" t="str">
            <v>新建</v>
          </cell>
          <cell r="E15" t="str">
            <v>南湖村</v>
          </cell>
          <cell r="F15">
            <v>2022</v>
          </cell>
          <cell r="G15" t="str">
            <v>区乡村振兴局</v>
          </cell>
          <cell r="H15" t="str">
            <v>黎香湖镇</v>
          </cell>
          <cell r="I15" t="str">
            <v>完善乡村旅游基础设施，培育旅游元素。</v>
          </cell>
          <cell r="J15">
            <v>380</v>
          </cell>
          <cell r="K15">
            <v>380</v>
          </cell>
        </row>
        <row r="15">
          <cell r="M15" t="str">
            <v>市级资金</v>
          </cell>
          <cell r="N15" t="str">
            <v>一般农户185户460人（其中脱贫户16户41人）</v>
          </cell>
          <cell r="O15" t="str">
            <v>通过发展乡村旅游，带动脱贫群众增收。</v>
          </cell>
          <cell r="P15" t="str">
            <v>10户脱贫户参加前期项目确定会议、决议，通过项目建设改善出行条件。</v>
          </cell>
        </row>
        <row r="16">
          <cell r="A16">
            <v>10</v>
          </cell>
          <cell r="B16" t="str">
            <v>南川区南平镇永安村2022年乡村旅游发展项目</v>
          </cell>
          <cell r="C16" t="str">
            <v>村基础设施</v>
          </cell>
          <cell r="D16" t="str">
            <v>新建</v>
          </cell>
          <cell r="E16" t="str">
            <v>永安村</v>
          </cell>
          <cell r="F16">
            <v>2022</v>
          </cell>
          <cell r="G16" t="str">
            <v>区乡村振兴局</v>
          </cell>
          <cell r="H16" t="str">
            <v>南平镇</v>
          </cell>
          <cell r="I16" t="str">
            <v>围绕乡村旅游发展，提档升级农家乐，配套完善相关基础设施。</v>
          </cell>
          <cell r="J16">
            <v>380</v>
          </cell>
          <cell r="K16">
            <v>380</v>
          </cell>
        </row>
        <row r="16">
          <cell r="M16" t="str">
            <v>市级资金</v>
          </cell>
          <cell r="N16" t="str">
            <v>一般农户12户50人（其中脱贫户1户4人）</v>
          </cell>
          <cell r="O16" t="str">
            <v>通过促进乡村旅游发展，带动脱贫群众增收500元左右。</v>
          </cell>
          <cell r="P16" t="str">
            <v>8人参与前期项目确定会议、决定,15人参与入库项目的选拔,3人参与项目实施过程中施工质里和资金使用的监管。项目建设可就近解决务工10人以上（其中脱贫户1人。</v>
          </cell>
        </row>
        <row r="17">
          <cell r="A17">
            <v>11</v>
          </cell>
          <cell r="B17" t="str">
            <v>南川区山王坪镇龙泉村2022年农旅融合项目(第一期)</v>
          </cell>
          <cell r="C17" t="str">
            <v>村基础设施</v>
          </cell>
          <cell r="D17" t="str">
            <v>新建</v>
          </cell>
          <cell r="E17" t="str">
            <v>龙泉村</v>
          </cell>
          <cell r="F17">
            <v>2022</v>
          </cell>
          <cell r="G17" t="str">
            <v>区乡村振兴局</v>
          </cell>
          <cell r="H17" t="str">
            <v>山王坪镇</v>
          </cell>
          <cell r="I17" t="str">
            <v>以“白颊黑叶猴”为主题打造文化主题村，建设主要内容为福寿寺入口、秦家湾区域广场、秦家湾药田种植示范园等。</v>
          </cell>
          <cell r="J17">
            <v>380</v>
          </cell>
          <cell r="K17">
            <v>380</v>
          </cell>
        </row>
        <row r="17">
          <cell r="M17" t="str">
            <v>市级资金</v>
          </cell>
          <cell r="N17" t="str">
            <v>一般农户102户326人(其中脱贫户11户36人)</v>
          </cell>
          <cell r="O17" t="str">
            <v>项目实施可突出旅游主题，营造文化旅游氛围。</v>
          </cell>
          <cell r="P17" t="str">
            <v>11户脱贫户参加前期项目确定会议，决议，通过项目建设促进乡村旅游发展，助农增收。</v>
          </cell>
        </row>
        <row r="18">
          <cell r="A18">
            <v>12</v>
          </cell>
          <cell r="B18" t="str">
            <v>南川区三泉镇观音村2022年乡村旅游发展项目</v>
          </cell>
          <cell r="C18" t="str">
            <v>村基础设施</v>
          </cell>
          <cell r="D18" t="str">
            <v>新建</v>
          </cell>
          <cell r="E18" t="str">
            <v>观音村</v>
          </cell>
          <cell r="F18">
            <v>2022</v>
          </cell>
          <cell r="G18" t="str">
            <v>区乡村振兴局</v>
          </cell>
          <cell r="H18" t="str">
            <v>三泉镇</v>
          </cell>
          <cell r="I18" t="str">
            <v>围绕乡村旅游发展，提档升级农家乐，配套完善相关基础设施。</v>
          </cell>
          <cell r="J18">
            <v>280</v>
          </cell>
          <cell r="K18">
            <v>280</v>
          </cell>
        </row>
        <row r="18">
          <cell r="M18" t="str">
            <v>中央资金</v>
          </cell>
          <cell r="N18" t="str">
            <v>一般农户50户200人（其中脱贫户10户35人）</v>
          </cell>
          <cell r="O18" t="str">
            <v>完善乡村旅游基础设施，促进乡村旅游发展，带动脱贫群众增收。</v>
          </cell>
          <cell r="P18" t="str">
            <v>5户脱贫户参加前期项目确定会议、决议，通过项目建设解决群众务工问题和带动群众增收。</v>
          </cell>
        </row>
        <row r="19">
          <cell r="A19">
            <v>13</v>
          </cell>
          <cell r="B19" t="str">
            <v>南川区鸣玉镇中心社区2022年“稻香渔歌”乡村振兴示范项目（第二期）</v>
          </cell>
          <cell r="C19" t="str">
            <v>村基础设施</v>
          </cell>
          <cell r="D19" t="str">
            <v>新建</v>
          </cell>
          <cell r="E19" t="str">
            <v>中心社区</v>
          </cell>
          <cell r="F19">
            <v>2022</v>
          </cell>
          <cell r="G19" t="str">
            <v>区乡村振兴局</v>
          </cell>
          <cell r="H19" t="str">
            <v>鸣玉镇</v>
          </cell>
          <cell r="I19" t="str">
            <v>打造180亩油稻轮作种植基地，完成产业基础设施建设。</v>
          </cell>
          <cell r="J19">
            <v>200</v>
          </cell>
          <cell r="K19">
            <v>200</v>
          </cell>
        </row>
        <row r="19">
          <cell r="M19" t="str">
            <v>中央资金</v>
          </cell>
          <cell r="N19" t="str">
            <v>一般农户140户501人（其中脱贫户1户3人）</v>
          </cell>
          <cell r="O19" t="str">
            <v>打造乡村振兴示范点，项目可带动当地乡村旅游发展，带动农户参与务工，流转土地，解决10人以上就近务工；实现农户收入增加。</v>
          </cell>
          <cell r="P19" t="str">
            <v>30人参与前期项目确定会议、决定，30人参与入库项目的选择，5人参与项目实施过程中施工质量和资金使用的监管。解决10人以上就近务工；带动乡村旅游，实现周边农户140户501人（其中脱贫户1户3人）收入增加。</v>
          </cell>
        </row>
        <row r="20">
          <cell r="A20">
            <v>14</v>
          </cell>
          <cell r="B20" t="str">
            <v>南川区大有镇水源村2022年蔬菜基地建设</v>
          </cell>
          <cell r="C20" t="str">
            <v>产业项目</v>
          </cell>
          <cell r="D20" t="str">
            <v>新建</v>
          </cell>
          <cell r="E20" t="str">
            <v>水源村</v>
          </cell>
          <cell r="F20">
            <v>2022</v>
          </cell>
          <cell r="G20" t="str">
            <v>区乡村振兴局</v>
          </cell>
          <cell r="H20" t="str">
            <v>大有镇（重庆市南川区逢秋荣高粱种植专业合作社）</v>
          </cell>
          <cell r="I20" t="str">
            <v>新建蔬菜基地基础设施，单栋钢架大棚20亩。节水灌溉设施；节水灌溉设施大棚灌溉系统20亩；110mmPE1.0MPa900米，ϕ90mmPE1.0MPa350米,ϕ75mmPE1.0MPa600m。ϕ50mmPE1.0MPa600m。</v>
          </cell>
          <cell r="J20">
            <v>43</v>
          </cell>
          <cell r="K20">
            <v>30</v>
          </cell>
          <cell r="L20">
            <v>13</v>
          </cell>
          <cell r="M20" t="str">
            <v>中央资金</v>
          </cell>
          <cell r="N20" t="str">
            <v>一般农户8户28人（其中脱贫户2户8人）</v>
          </cell>
          <cell r="O20" t="str">
            <v>项目实施后8户28人受益，其中脱贫户2户8人。</v>
          </cell>
          <cell r="P20" t="str">
            <v>群众参与项目论证，项目建成后提高产业发展，带动脱贫户务工。</v>
          </cell>
        </row>
        <row r="21">
          <cell r="A21">
            <v>15</v>
          </cell>
          <cell r="B21" t="str">
            <v>南川区大有镇水源村2022年水稻基地产业路项目</v>
          </cell>
          <cell r="C21" t="str">
            <v>村基础设施</v>
          </cell>
          <cell r="D21" t="str">
            <v>新建</v>
          </cell>
          <cell r="E21" t="str">
            <v>水源村</v>
          </cell>
          <cell r="F21">
            <v>2022</v>
          </cell>
          <cell r="G21" t="str">
            <v>区乡村振兴局</v>
          </cell>
          <cell r="H21" t="str">
            <v>大有镇</v>
          </cell>
          <cell r="I21" t="str">
            <v>新开挖硬化洞湾至铺子产业道路1.2公里、宽4.5米。</v>
          </cell>
          <cell r="J21">
            <v>20</v>
          </cell>
          <cell r="K21">
            <v>20</v>
          </cell>
        </row>
        <row r="21">
          <cell r="M21" t="str">
            <v>中央资金</v>
          </cell>
          <cell r="N21" t="str">
            <v>一般农户50户200人（其中脱贫户5户19人）</v>
          </cell>
          <cell r="O21" t="str">
            <v>项目实施后提高周围农户200人出行方便程度，其中脱贫户5户19人。</v>
          </cell>
          <cell r="P21" t="str">
            <v>8户脱贫户参与入库项目的选择，为脱贫户提供就业岗位，增加收入。</v>
          </cell>
        </row>
        <row r="22">
          <cell r="A22">
            <v>16</v>
          </cell>
          <cell r="B22" t="str">
            <v>南川区大有镇指拇村2022年中药材基地产业路项目</v>
          </cell>
          <cell r="C22" t="str">
            <v>村基础设施</v>
          </cell>
          <cell r="D22" t="str">
            <v>新建</v>
          </cell>
          <cell r="E22" t="str">
            <v>指拇村</v>
          </cell>
          <cell r="F22">
            <v>2022</v>
          </cell>
          <cell r="G22" t="str">
            <v>区乡村振兴局</v>
          </cell>
          <cell r="H22" t="str">
            <v>大有镇</v>
          </cell>
          <cell r="I22" t="str">
            <v>C25混凝土硬化指拇村6社转龙庙至长岭杠垭口道路400米，宽度4.5米。</v>
          </cell>
          <cell r="J22">
            <v>25.48</v>
          </cell>
          <cell r="K22">
            <v>25.48</v>
          </cell>
        </row>
        <row r="22">
          <cell r="M22" t="str">
            <v>市级资金</v>
          </cell>
          <cell r="N22" t="str">
            <v>一般农户92户342人（其中脱贫户7户29人）</v>
          </cell>
          <cell r="O22" t="str">
            <v>项目实施可完善基础设施建设。342人受益，其中脱贫户29人，方便周边产业发展。</v>
          </cell>
          <cell r="P22" t="str">
            <v>5户参加前期项目确定会议、决议。项目实施可完善基础设施建设，解决30人出行难问题，方便周边产业发展。</v>
          </cell>
        </row>
        <row r="23">
          <cell r="A23">
            <v>17</v>
          </cell>
          <cell r="B23" t="str">
            <v>南川区东城街道黄淦村2022年盐菜加工厂建设</v>
          </cell>
          <cell r="C23" t="str">
            <v>产业项目</v>
          </cell>
          <cell r="D23" t="str">
            <v>新建</v>
          </cell>
          <cell r="E23" t="str">
            <v>黄淦村</v>
          </cell>
          <cell r="F23">
            <v>2022</v>
          </cell>
          <cell r="G23" t="str">
            <v>区乡村振兴局</v>
          </cell>
          <cell r="H23" t="str">
            <v>东城街道（南川区黄淦盐菜加工厂）</v>
          </cell>
          <cell r="I23" t="str">
            <v>堡坎建设70m³，平场500㎡，修建晒场400㎡，新建晒床400㎡，购买场地转运车1辆。</v>
          </cell>
          <cell r="J23">
            <v>21</v>
          </cell>
          <cell r="K23">
            <v>14</v>
          </cell>
          <cell r="L23">
            <v>7</v>
          </cell>
          <cell r="M23" t="str">
            <v>中央资金</v>
          </cell>
          <cell r="N23" t="str">
            <v>一般农户40户105人（其中脱贫户8户34人）</v>
          </cell>
          <cell r="O23" t="str">
            <v>项目建成后能带动黄淦村产业经济发展，带动40户农户增收1000元/户.年，其中脱贫户8户。</v>
          </cell>
          <cell r="P23" t="str">
            <v>村民代表20余人参与前期项目确定会议，带动40户农户增收1000元/户.年，其中脱贫户8户。</v>
          </cell>
        </row>
        <row r="24">
          <cell r="A24">
            <v>18</v>
          </cell>
          <cell r="B24" t="str">
            <v>南川区东城街道黄淦村2022年长屋间山坪塘整治项目</v>
          </cell>
          <cell r="C24" t="str">
            <v>村基础设施</v>
          </cell>
          <cell r="D24" t="str">
            <v>新建</v>
          </cell>
          <cell r="E24" t="str">
            <v>黄淦村</v>
          </cell>
          <cell r="F24">
            <v>2022</v>
          </cell>
          <cell r="G24" t="str">
            <v>区乡村振兴局</v>
          </cell>
          <cell r="H24" t="str">
            <v>东城街道</v>
          </cell>
          <cell r="I24" t="str">
            <v>维修整治山坪塘一口2000立方米。</v>
          </cell>
          <cell r="J24">
            <v>10</v>
          </cell>
          <cell r="K24">
            <v>10</v>
          </cell>
        </row>
        <row r="24">
          <cell r="M24" t="str">
            <v>市级资金</v>
          </cell>
          <cell r="N24" t="str">
            <v>一般农户21户60余人（其中脱贫户4户15人）</v>
          </cell>
          <cell r="O24" t="str">
            <v>项目建成后可灌溉7、9社农田约80亩，增加粮食亩产量。受益村民21户60余人，其中脱贫户4户15人。</v>
          </cell>
          <cell r="P24" t="str">
            <v>村民代表18人参与前期项目确定会议，项目建成后可灌溉7、9社农田约80亩，增加粮食亩产量。受益7、9社农户21户60余人，其中脱贫户4户15人。</v>
          </cell>
        </row>
        <row r="25">
          <cell r="A25">
            <v>19</v>
          </cell>
          <cell r="B25" t="str">
            <v>南川区峰岩乡峰胜村2022年李子基地建设</v>
          </cell>
          <cell r="C25" t="str">
            <v>产业项目</v>
          </cell>
          <cell r="D25" t="str">
            <v>改扩建</v>
          </cell>
          <cell r="E25" t="str">
            <v>峰胜村</v>
          </cell>
          <cell r="F25">
            <v>2022</v>
          </cell>
          <cell r="G25" t="str">
            <v>区乡村振兴局</v>
          </cell>
          <cell r="H25" t="str">
            <v>峰岩乡（重庆市南川区峰胜长丰李子种植专业合作社）</v>
          </cell>
          <cell r="I25" t="str">
            <v>140亩李子基地后续管护。</v>
          </cell>
          <cell r="J25">
            <v>14</v>
          </cell>
          <cell r="K25">
            <v>10</v>
          </cell>
          <cell r="L25">
            <v>4</v>
          </cell>
          <cell r="M25" t="str">
            <v>中央资金</v>
          </cell>
          <cell r="N25" t="str">
            <v>一般农户38户140人（其中脱困户7户18人）</v>
          </cell>
          <cell r="O25" t="str">
            <v>加大产出，提升收入，长期固定使用周边群众务工20人,其中脱困户7户，7人务工，年人均纯收入增加2000元。</v>
          </cell>
          <cell r="P25" t="str">
            <v>10人参加前期项目确定会议、决议，7人参加入库项目的选择，10人参加项目实施过程中项目质量和资金使用的监督。项目增产增收后按照产业发展协议5000元加收入的2%作为村级收入。</v>
          </cell>
        </row>
        <row r="26">
          <cell r="A26">
            <v>20</v>
          </cell>
          <cell r="B26" t="str">
            <v>南川区峰岩乡正阳村2022年乡村旅游配套基础设施建设项目</v>
          </cell>
          <cell r="C26" t="str">
            <v>村基础设施</v>
          </cell>
          <cell r="D26" t="str">
            <v>改扩建</v>
          </cell>
          <cell r="E26" t="str">
            <v>正阳村</v>
          </cell>
          <cell r="F26">
            <v>2022</v>
          </cell>
          <cell r="G26" t="str">
            <v>区乡村振兴局</v>
          </cell>
          <cell r="H26" t="str">
            <v>峰岩乡</v>
          </cell>
          <cell r="I26" t="str">
            <v>1.室外广场回填2700立方土石方，广场砌筑堡坎84立方，广场场地硬化440平方；2.维修汤盆大桥至雷劈石段人行便道1.3公里；3.室内购买民宿运行设施设备。</v>
          </cell>
          <cell r="J26">
            <v>45</v>
          </cell>
          <cell r="K26">
            <v>45</v>
          </cell>
        </row>
        <row r="26">
          <cell r="M26" t="str">
            <v>市级资金</v>
          </cell>
          <cell r="N26" t="str">
            <v>一般农户462户1159人（其中脱困户36户105人）</v>
          </cell>
          <cell r="O26" t="str">
            <v>本项目建设完成后可推动发展正阳村集体经济联合社实体运行，推动正阳桥特色历史文化观光旅游，壮大正阳村集体经济，涉及全村462户1159人，其中脱困户36户105人。项目收入按照5:4:1集体经济联合社股份进行分红。</v>
          </cell>
          <cell r="P26" t="str">
            <v>20人参与前期项目确定会议，带动全村脱贫户受益，涉及全村462户1159人，其中脱困户36户105人。项目收入按照5:4:1集体经济联合社股份进行分红。年人均纯收入增加1000元。</v>
          </cell>
        </row>
        <row r="27">
          <cell r="A27">
            <v>21</v>
          </cell>
          <cell r="B27" t="str">
            <v>南川区南城街道庆岩社区四好农村道路建设项目</v>
          </cell>
          <cell r="C27" t="str">
            <v>村基础设施</v>
          </cell>
          <cell r="D27" t="str">
            <v>改扩建</v>
          </cell>
          <cell r="E27" t="str">
            <v>庆岩社区</v>
          </cell>
          <cell r="F27">
            <v>2022</v>
          </cell>
          <cell r="G27" t="str">
            <v>区乡村振兴局</v>
          </cell>
          <cell r="H27" t="str">
            <v>南城街道</v>
          </cell>
          <cell r="I27" t="str">
            <v>C25混凝土硬化四好农村道路，王家线至芭蕉土长1.814公里，王家线至石家杠长2.575公里，宽4.5米。</v>
          </cell>
          <cell r="J27">
            <v>257</v>
          </cell>
          <cell r="K27">
            <v>51</v>
          </cell>
          <cell r="L27">
            <v>206</v>
          </cell>
          <cell r="M27" t="str">
            <v>中央资金</v>
          </cell>
          <cell r="N27" t="str">
            <v>一般农户20户60人（其中脱贫户3户8人）</v>
          </cell>
          <cell r="O27" t="str">
            <v>项目实施后，可解决20户60人，其中脱贫户3户8人的出行难问题，方便群众，带动产业发展。</v>
          </cell>
          <cell r="P27" t="str">
            <v>5人参与前期项目决定会议，5人参与入库项目的选拔，5人参与项目实施中施工质量和资金使用的监督。</v>
          </cell>
        </row>
        <row r="28">
          <cell r="A28">
            <v>22</v>
          </cell>
          <cell r="B28" t="str">
            <v>南川区南城街道双河场村李克嘴至爱子台2020年四好农村道路建设</v>
          </cell>
          <cell r="C28" t="str">
            <v>村基础设施</v>
          </cell>
          <cell r="D28" t="str">
            <v>改扩建</v>
          </cell>
          <cell r="E28" t="str">
            <v>双河场村</v>
          </cell>
          <cell r="F28">
            <v>2022</v>
          </cell>
          <cell r="G28" t="str">
            <v>区乡村振兴局</v>
          </cell>
          <cell r="H28" t="str">
            <v>南城街道</v>
          </cell>
          <cell r="I28" t="str">
            <v>C25混凝土硬化李克嘴至爱子台四好农村道路2.864公里，宽4.5米。</v>
          </cell>
          <cell r="J28">
            <v>154</v>
          </cell>
          <cell r="K28">
            <v>40</v>
          </cell>
          <cell r="L28">
            <v>114</v>
          </cell>
          <cell r="M28" t="str">
            <v>中央资金</v>
          </cell>
          <cell r="N28" t="str">
            <v>一般农户20户50人（其中脱贫户5户15人）</v>
          </cell>
          <cell r="O28" t="str">
            <v>项目实施后，可解决20户50人，其中脱贫户5户15人的出行难问题，方便群众，带动产业发展。</v>
          </cell>
          <cell r="P28" t="str">
            <v>5人参与前期项目决定会议，5人参与入库项目的选拔，5人参与项目实施中施工质量和资金使用的监督。</v>
          </cell>
        </row>
        <row r="29">
          <cell r="A29">
            <v>23</v>
          </cell>
          <cell r="B29" t="str">
            <v>南川区南城街道双河场村2020年四好农村道路建设项目三标段</v>
          </cell>
          <cell r="C29" t="str">
            <v>村基础设施</v>
          </cell>
          <cell r="D29" t="str">
            <v>改扩建</v>
          </cell>
          <cell r="E29" t="str">
            <v>双河场村</v>
          </cell>
          <cell r="F29">
            <v>2022</v>
          </cell>
          <cell r="G29" t="str">
            <v>区乡村振兴局</v>
          </cell>
          <cell r="H29" t="str">
            <v>南城街道</v>
          </cell>
          <cell r="I29" t="str">
            <v>C25混凝土硬化张仁华至陈述良四好农村道路1.27公里，宽4.5米。</v>
          </cell>
          <cell r="J29">
            <v>67.8</v>
          </cell>
          <cell r="K29">
            <v>17</v>
          </cell>
          <cell r="L29">
            <v>50.8</v>
          </cell>
          <cell r="M29" t="str">
            <v>中央资金</v>
          </cell>
          <cell r="N29" t="str">
            <v>一般农户2户5人（其中脱贫户1户3人）</v>
          </cell>
          <cell r="O29" t="str">
            <v>项目实施后，可解决2户5人，其中脱贫户1户3人的出行难问题，方便群众，带动产业发展。</v>
          </cell>
          <cell r="P29" t="str">
            <v>5人参与前期项目决定会议，5人参与入库项目的选拔，5人参与项目实施中施工质量和资金使用的监督。</v>
          </cell>
        </row>
        <row r="30">
          <cell r="A30">
            <v>24</v>
          </cell>
          <cell r="B30" t="str">
            <v>南川区南城街道半溪河村2022年茶叶基地建设</v>
          </cell>
          <cell r="C30" t="str">
            <v>产业项目</v>
          </cell>
          <cell r="D30" t="str">
            <v>新建</v>
          </cell>
          <cell r="E30" t="str">
            <v>半溪河村</v>
          </cell>
          <cell r="F30">
            <v>2022</v>
          </cell>
          <cell r="G30" t="str">
            <v>区乡村振兴局</v>
          </cell>
          <cell r="H30" t="str">
            <v>南城街道（重庆市南川区南城茶叶专业合作社）</v>
          </cell>
          <cell r="I30" t="str">
            <v>1.新建避雨棚3个，合计600平方米；2.新建茶园施肥管道3000米；3.新建茶园单轨动力运送系统一套。</v>
          </cell>
          <cell r="J30">
            <v>45</v>
          </cell>
          <cell r="K30">
            <v>30</v>
          </cell>
          <cell r="L30">
            <v>15</v>
          </cell>
          <cell r="M30" t="str">
            <v>中央资金</v>
          </cell>
          <cell r="N30" t="str">
            <v>一般农户5户15人（其中脱贫户1户3人）</v>
          </cell>
          <cell r="O30" t="str">
            <v>项目建成后，可带动周边群众5户5人务工增收，其中脱贫户3人，年增收1000元/年。</v>
          </cell>
          <cell r="P30" t="str">
            <v>5人参与前期项目决定会议，5人参与入库项目的选拔，3人参与项目实施中施工质量和资金使用的监督。</v>
          </cell>
        </row>
        <row r="31">
          <cell r="A31">
            <v>25</v>
          </cell>
          <cell r="B31" t="str">
            <v>南川区南城街道金佛社区2022年水果基地建设</v>
          </cell>
          <cell r="C31" t="str">
            <v>产业项目</v>
          </cell>
          <cell r="D31" t="str">
            <v>新建</v>
          </cell>
          <cell r="E31" t="str">
            <v>金佛社区</v>
          </cell>
          <cell r="F31">
            <v>2022</v>
          </cell>
          <cell r="G31" t="str">
            <v>区乡村振兴局</v>
          </cell>
          <cell r="H31" t="str">
            <v>南城街道（重庆市南川区团帽儿家庭农场）</v>
          </cell>
          <cell r="I31" t="str">
            <v>1.新建双轨道动力运送系统1套；2.新建70m³水果保鲜冷藏库一个。</v>
          </cell>
          <cell r="J31">
            <v>15</v>
          </cell>
          <cell r="K31">
            <v>10</v>
          </cell>
          <cell r="L31">
            <v>5</v>
          </cell>
          <cell r="M31" t="str">
            <v>中央资金</v>
          </cell>
          <cell r="N31" t="str">
            <v>一般农户15户5人（其中脱贫户1户3人）</v>
          </cell>
          <cell r="O31" t="str">
            <v>项目建成后，可带动周边群众5户5人务工增收，其中脱贫户3人，年增收1000元/年。</v>
          </cell>
          <cell r="P31" t="str">
            <v>5人参与前期项目决定会议，5人参与入库项目的选拔，3人参与项目实施中施工质量和资金使用的监督。</v>
          </cell>
        </row>
        <row r="32">
          <cell r="A32">
            <v>26</v>
          </cell>
          <cell r="B32" t="str">
            <v>南川区南城街道万隆村2022年四好农村道路建设项目</v>
          </cell>
          <cell r="C32" t="str">
            <v>村基础设施</v>
          </cell>
          <cell r="D32" t="str">
            <v>新建</v>
          </cell>
          <cell r="E32" t="str">
            <v>万隆村</v>
          </cell>
          <cell r="F32">
            <v>2022</v>
          </cell>
          <cell r="G32" t="str">
            <v>区乡村振兴局</v>
          </cell>
          <cell r="H32" t="str">
            <v>南城街道</v>
          </cell>
          <cell r="I32" t="str">
            <v>C25混凝土硬化四好农村道路，石庆至303省道长1.4公里、钱家湾至卢池杠长0.2公里、张家坟堡至殷家嘴长0.1公里，宽4.5米。</v>
          </cell>
          <cell r="J32">
            <v>110</v>
          </cell>
          <cell r="K32">
            <v>30</v>
          </cell>
          <cell r="L32">
            <v>80</v>
          </cell>
          <cell r="M32" t="str">
            <v>中央资金</v>
          </cell>
          <cell r="N32" t="str">
            <v>一般农户30户75人（其中脱贫户3户8人）</v>
          </cell>
          <cell r="O32" t="str">
            <v>项目实施后，可解决3075人，其中脱贫户3户8人的出行难问题，带动产业发展。</v>
          </cell>
          <cell r="P32" t="str">
            <v>5人参与前期项目决定会议，5人参与入库项目的选拔，3人参与项目实施中施工质量和资金使用的监督。</v>
          </cell>
        </row>
        <row r="33">
          <cell r="A33">
            <v>27</v>
          </cell>
          <cell r="B33" t="str">
            <v>南川区庆元镇龙溪村2022年农产品展示中心建设</v>
          </cell>
          <cell r="C33" t="str">
            <v>村基础设施</v>
          </cell>
          <cell r="D33" t="str">
            <v>新建</v>
          </cell>
          <cell r="E33" t="str">
            <v>龙溪村</v>
          </cell>
          <cell r="F33">
            <v>2022</v>
          </cell>
          <cell r="G33" t="str">
            <v>区乡村振兴局</v>
          </cell>
          <cell r="H33" t="str">
            <v>庆元镇</v>
          </cell>
          <cell r="I33" t="str">
            <v>配套完善农产品销售展示中心附属基础设施:包括新建堡坎、挡墙、坝子硬化等。</v>
          </cell>
          <cell r="J33">
            <v>50</v>
          </cell>
          <cell r="K33">
            <v>50</v>
          </cell>
        </row>
        <row r="33">
          <cell r="M33" t="str">
            <v>市级资金</v>
          </cell>
          <cell r="N33" t="str">
            <v>一般农户690户2100人（其中脱贫户57户235人）</v>
          </cell>
          <cell r="O33" t="str">
            <v>推广龙溪村的农产品销售，带动群众年人均增收300元，惠及57户脱贫户235人。</v>
          </cell>
          <cell r="P33" t="str">
            <v>11人参与前期项目确定会议、决议，5人参与入库项目的选择，5人参与项目实施过程中施工质量和资金使用的监督。项目完成后，优先销售脱贫户的农产品，增加生产经营性收入。</v>
          </cell>
        </row>
        <row r="34">
          <cell r="A34">
            <v>28</v>
          </cell>
          <cell r="B34" t="str">
            <v>南川区三泉镇半河居委2022年四好农村公路建设项目</v>
          </cell>
          <cell r="C34" t="str">
            <v>村基础设施</v>
          </cell>
          <cell r="D34" t="str">
            <v>新建</v>
          </cell>
          <cell r="E34" t="str">
            <v>半河居委</v>
          </cell>
          <cell r="F34">
            <v>2022</v>
          </cell>
          <cell r="G34" t="str">
            <v>区乡村振兴局</v>
          </cell>
          <cell r="H34" t="str">
            <v>三泉镇</v>
          </cell>
          <cell r="I34" t="str">
            <v>实施半河居委昌炉河沟至孙家湾等4条四好农村公路改建工程，宽3.5米，水泥混凝土路面厚度不小于20cm,强度不低于25Mpa，总长4.239公里。其中昌炉河沟至孙家湾全长1.81公里，烂田湾至后湾全长0.227公里，五丘田至大宝全长0.885公里，渝道路主路口至落凼口全长1.317公里。</v>
          </cell>
          <cell r="J34">
            <v>207</v>
          </cell>
          <cell r="K34">
            <v>90</v>
          </cell>
          <cell r="L34">
            <v>117</v>
          </cell>
          <cell r="M34" t="str">
            <v>中央资金</v>
          </cell>
          <cell r="N34" t="str">
            <v>一般农户52户216人（其中脱贫户13户51人）</v>
          </cell>
          <cell r="O34" t="str">
            <v>解决群众和脱贫户出行难问题，带动半河居委产业发展。</v>
          </cell>
          <cell r="P34" t="str">
            <v>召开了受益农户大会，20人（其中脱贫人口7人）参与了前期项目入库申报工作，工程完工后，解决群众和脱贫户出行难问题，带动半河居委产业发展。</v>
          </cell>
        </row>
        <row r="35">
          <cell r="A35">
            <v>29</v>
          </cell>
          <cell r="B35" t="str">
            <v>南川区石墙镇汇仓村2022年中药材基地建设</v>
          </cell>
          <cell r="C35" t="str">
            <v>产业项目</v>
          </cell>
          <cell r="D35" t="str">
            <v>新建</v>
          </cell>
          <cell r="E35" t="str">
            <v>汇仓村</v>
          </cell>
          <cell r="F35">
            <v>2022</v>
          </cell>
          <cell r="G35" t="str">
            <v>区乡村振兴局</v>
          </cell>
          <cell r="H35" t="str">
            <v>石墙镇（重庆灏天生态农业科技有限公司）</v>
          </cell>
          <cell r="I35" t="str">
            <v>新建厂房1200㎡；购置大黄初加工生产设备4套。</v>
          </cell>
          <cell r="J35">
            <v>178</v>
          </cell>
          <cell r="K35">
            <v>100</v>
          </cell>
          <cell r="L35">
            <v>78</v>
          </cell>
          <cell r="M35" t="str">
            <v>中央资金</v>
          </cell>
          <cell r="N35" t="str">
            <v>一般农户20人（其中脱贫户4户4人）</v>
          </cell>
          <cell r="O35" t="str">
            <v>项目实施可解决当地就业20余人，人均增收1500元。</v>
          </cell>
          <cell r="P35" t="str">
            <v>8人参与前期项目确定会议、决议，8人参与入库项目的选择，3人参与项目实施过程中施工质量和资金使用的监督。</v>
          </cell>
        </row>
        <row r="36">
          <cell r="A36">
            <v>30</v>
          </cell>
          <cell r="B36" t="str">
            <v>南川区石墙镇楼岭村2022年巾帼“渝大嫂”“综合种养殖基地建设</v>
          </cell>
          <cell r="C36" t="str">
            <v>产业项目</v>
          </cell>
          <cell r="D36" t="str">
            <v>改扩建</v>
          </cell>
          <cell r="E36" t="str">
            <v>楼岭村</v>
          </cell>
          <cell r="F36">
            <v>2022</v>
          </cell>
          <cell r="G36" t="str">
            <v>区乡村振兴局</v>
          </cell>
          <cell r="H36" t="str">
            <v>石墙镇（重庆市南川区帮定林业专业合作社）</v>
          </cell>
          <cell r="I36" t="str">
            <v>1.购买种牛20头、草料30吨。2、购置立式饲料搅拌粉碎机一台、铡草机一台。3、铺设2栋圈舍400平方米的电路、自动化饮水系统及完善附属设施。</v>
          </cell>
          <cell r="J36">
            <v>53</v>
          </cell>
          <cell r="K36">
            <v>35</v>
          </cell>
          <cell r="L36">
            <v>18</v>
          </cell>
          <cell r="M36" t="str">
            <v>中央资金</v>
          </cell>
          <cell r="N36" t="str">
            <v>一般农户25人（其中脱贫户5户5人）</v>
          </cell>
          <cell r="O36" t="str">
            <v>项目可进一步拓展巾帼“渝大嫂”项目的带贫益贫作用，带动群众15人务工、带动周边群众发展种养殖产业3户。</v>
          </cell>
          <cell r="P36" t="str">
            <v>10人参与前期项目确定会议、决议，10人参与入库项目的选择，3人参与项目实施过程中施工质量和资金使用的监督。</v>
          </cell>
        </row>
        <row r="37">
          <cell r="A37">
            <v>31</v>
          </cell>
          <cell r="B37" t="str">
            <v>南川区石溪镇五星村2022年辣椒基地建设</v>
          </cell>
          <cell r="C37" t="str">
            <v>产业项目</v>
          </cell>
          <cell r="D37" t="str">
            <v>新建</v>
          </cell>
          <cell r="E37" t="str">
            <v>五星村</v>
          </cell>
          <cell r="F37">
            <v>2022</v>
          </cell>
          <cell r="G37" t="str">
            <v>区乡村振兴局</v>
          </cell>
          <cell r="H37" t="str">
            <v>石溪镇（重庆市南川区石溪镇五星村股份经济联合社）</v>
          </cell>
          <cell r="I37" t="str">
            <v>石溪镇五星村种植辣椒230亩，配备转运车辆（皮卡车）一辆。</v>
          </cell>
          <cell r="J37">
            <v>40</v>
          </cell>
          <cell r="K37">
            <v>30</v>
          </cell>
          <cell r="L37">
            <v>10</v>
          </cell>
          <cell r="M37" t="str">
            <v>中央资金</v>
          </cell>
          <cell r="N37" t="str">
            <v>一般农户140户580人（其中脱贫户21户94人）</v>
          </cell>
          <cell r="O37" t="str">
            <v>新发展种植辣椒230亩，增加村民收入，受益人口580人，其中脱贫户21户94人，预计每年实现户均增收500元。</v>
          </cell>
          <cell r="P37" t="str">
            <v>2021年10月28日通过党员大会及村民大会选定项目，村委及驻村工作队包片负责到社、到户进行全程监督。</v>
          </cell>
        </row>
        <row r="38">
          <cell r="A38">
            <v>32</v>
          </cell>
          <cell r="B38" t="str">
            <v>南川区头渡镇柏枝村2022年方竹笋基地产业路项目</v>
          </cell>
          <cell r="C38" t="str">
            <v>村基础设施</v>
          </cell>
          <cell r="D38" t="str">
            <v>改扩建</v>
          </cell>
          <cell r="E38" t="str">
            <v>柏枝村</v>
          </cell>
          <cell r="F38">
            <v>2022</v>
          </cell>
          <cell r="G38" t="str">
            <v>区乡村振兴局</v>
          </cell>
          <cell r="H38" t="str">
            <v>头渡镇</v>
          </cell>
          <cell r="I38" t="str">
            <v>柏枝村1社猫迁沟到金佛山水利工程大坝硬化产业公路8.4公里，宽4.5米，厚0.2米，C25混凝土路面。</v>
          </cell>
          <cell r="J38">
            <v>162</v>
          </cell>
          <cell r="K38">
            <v>162</v>
          </cell>
        </row>
        <row r="38">
          <cell r="M38" t="str">
            <v>中央资金</v>
          </cell>
          <cell r="N38" t="str">
            <v>一般农户959户2527人（其中脱贫户131户516人）</v>
          </cell>
          <cell r="O38" t="str">
            <v>项目实施可改善7个农业社959户2527人出行条件，促进蜂蜜、方竹笋产业发展，提高人居环境质量。</v>
          </cell>
          <cell r="P38" t="str">
            <v>5人参加前期项目确定会议、决议，受益人口7个农业社959户2527人，涉及脱贫户131户516人。</v>
          </cell>
        </row>
        <row r="39">
          <cell r="A39">
            <v>33</v>
          </cell>
          <cell r="B39" t="str">
            <v>南川区头渡镇柏枝村2022年社道公路项目</v>
          </cell>
          <cell r="C39" t="str">
            <v>村基础设施</v>
          </cell>
          <cell r="D39" t="str">
            <v>改扩建</v>
          </cell>
          <cell r="E39" t="str">
            <v>柏枝村</v>
          </cell>
          <cell r="F39">
            <v>2022</v>
          </cell>
          <cell r="G39" t="str">
            <v>区乡村振兴局</v>
          </cell>
          <cell r="H39" t="str">
            <v>头渡镇</v>
          </cell>
          <cell r="I39" t="str">
            <v>硬化柏枝村8社小湾至花英台社道公路2.5公里，宽4.5米，厚0.2米，C25混凝土路面。</v>
          </cell>
          <cell r="J39">
            <v>50</v>
          </cell>
          <cell r="K39">
            <v>50</v>
          </cell>
        </row>
        <row r="39">
          <cell r="M39" t="str">
            <v>市级资金</v>
          </cell>
          <cell r="N39" t="str">
            <v>一般农户266户800人（其中脱贫户25户86人）</v>
          </cell>
          <cell r="O39" t="str">
            <v>项目实施可改善266户800人的出行条件，促进沿线产业的发展，提高人居环境质量。</v>
          </cell>
          <cell r="P39" t="str">
            <v>5人参加前期项目确定会议、决议，受益人口266户800人，涉及脱贫户25户86人。</v>
          </cell>
        </row>
        <row r="40">
          <cell r="A40">
            <v>34</v>
          </cell>
          <cell r="B40" t="str">
            <v>南川区头渡镇玉台村2022年中药材基地产业路项目</v>
          </cell>
          <cell r="C40" t="str">
            <v>村基础设施</v>
          </cell>
          <cell r="D40" t="str">
            <v>改扩建</v>
          </cell>
          <cell r="E40" t="str">
            <v>玉台村</v>
          </cell>
          <cell r="F40">
            <v>2022</v>
          </cell>
          <cell r="G40" t="str">
            <v>区乡村振兴局</v>
          </cell>
          <cell r="H40" t="str">
            <v>头渡镇</v>
          </cell>
          <cell r="I40" t="str">
            <v>维修整治产业路2公里，宽4.5米；整治硬化产业路0.2公里，宽4.5米，厚0.2米，C25混凝土路面。</v>
          </cell>
          <cell r="J40">
            <v>31.5</v>
          </cell>
          <cell r="K40">
            <v>31.5</v>
          </cell>
        </row>
        <row r="40">
          <cell r="M40" t="str">
            <v>市级资金</v>
          </cell>
          <cell r="N40" t="str">
            <v>一般农户120户480人（其中脱贫户19户72人）</v>
          </cell>
          <cell r="O40" t="str">
            <v>项目实施可解决120户480人的出行，促进沿线中药材产业的发展，巩固脱贫攻坚成果。</v>
          </cell>
          <cell r="P40" t="str">
            <v>6人参加前期项目确定会议、决议；受益人口涉及120户480人，其中脱贫户19户72人。</v>
          </cell>
        </row>
        <row r="41">
          <cell r="A41">
            <v>35</v>
          </cell>
          <cell r="B41" t="str">
            <v>南川区头渡镇玉台村2022年乡村旅游发展配套基础设施建设项目</v>
          </cell>
          <cell r="C41" t="str">
            <v>村基础设施</v>
          </cell>
          <cell r="D41" t="str">
            <v>新建</v>
          </cell>
          <cell r="E41" t="str">
            <v>玉台村</v>
          </cell>
          <cell r="F41">
            <v>2022</v>
          </cell>
          <cell r="G41" t="str">
            <v>区乡村振兴局</v>
          </cell>
          <cell r="H41" t="str">
            <v>头渡镇</v>
          </cell>
          <cell r="I41" t="str">
            <v>在玉台村新建生态停车场3000平方米，配套完善附属设施。</v>
          </cell>
          <cell r="J41">
            <v>60</v>
          </cell>
          <cell r="K41">
            <v>60</v>
          </cell>
        </row>
        <row r="41">
          <cell r="M41" t="str">
            <v>市级资金</v>
          </cell>
          <cell r="N41" t="str">
            <v>一般农户169户472人（其中脱贫户12户35人）</v>
          </cell>
          <cell r="O41" t="str">
            <v>项目实施可促进玉台村集体经济联合社的发展，增加玉台村村集体资产收益约2万/年，旅游高峰期保障玉台村交通通畅及环境治理。</v>
          </cell>
          <cell r="P41" t="str">
            <v>5人参加前期项目确定会议、决议，受益人口169户472人，其中脱贫户12户35人。</v>
          </cell>
        </row>
        <row r="42">
          <cell r="A42">
            <v>36</v>
          </cell>
          <cell r="B42" t="str">
            <v>南川区西城街道永合社区2022年晚熟桃李基地建设</v>
          </cell>
          <cell r="C42" t="str">
            <v>产业项目</v>
          </cell>
          <cell r="D42" t="str">
            <v>新建</v>
          </cell>
          <cell r="E42" t="str">
            <v>永合居委</v>
          </cell>
          <cell r="F42">
            <v>2022</v>
          </cell>
          <cell r="G42" t="str">
            <v>区乡村振兴局</v>
          </cell>
          <cell r="H42" t="str">
            <v>西城街道（重庆市南川区西城街道永合社区经济股份联合社）</v>
          </cell>
          <cell r="I42" t="str">
            <v>1.建设标准化冷库容积200立方米；2.晚熟桃李的包装、LOGO设计；3.新栽种李子1600株。</v>
          </cell>
          <cell r="J42">
            <v>50</v>
          </cell>
          <cell r="K42">
            <v>50</v>
          </cell>
        </row>
        <row r="42">
          <cell r="M42" t="str">
            <v>中央资金</v>
          </cell>
          <cell r="N42" t="str">
            <v>一般农户108户312人（其中脱贫户12户41人）</v>
          </cell>
          <cell r="O42" t="str">
            <v>项目实施间接带动果农108户312人增收，其中受益脱贫户12户41人。</v>
          </cell>
          <cell r="P42" t="str">
            <v>7人参与前期项目确定会议、决议，7人参与入库项目的选择，3人参与项目实施过程中施工质量和资金使用的监督。</v>
          </cell>
        </row>
        <row r="43">
          <cell r="A43">
            <v>37</v>
          </cell>
          <cell r="B43" t="str">
            <v>南川区西城街道沿塘社区2022年人饮工程项目</v>
          </cell>
          <cell r="C43" t="str">
            <v>生活条件改善</v>
          </cell>
          <cell r="D43" t="str">
            <v>新建</v>
          </cell>
          <cell r="E43" t="str">
            <v>沿塘社区</v>
          </cell>
          <cell r="F43">
            <v>2022</v>
          </cell>
          <cell r="G43" t="str">
            <v>区乡村振兴局</v>
          </cell>
          <cell r="H43" t="str">
            <v>西城街道</v>
          </cell>
          <cell r="I43" t="str">
            <v>新建150立方米的蓄水池、过滤池。</v>
          </cell>
          <cell r="J43">
            <v>15</v>
          </cell>
          <cell r="K43">
            <v>15</v>
          </cell>
        </row>
        <row r="43">
          <cell r="M43" t="str">
            <v>中央资金</v>
          </cell>
          <cell r="N43" t="str">
            <v>一般农户87户282人（其中脱贫户4户20人）</v>
          </cell>
          <cell r="O43" t="str">
            <v>项目实施解决7组80户249余人的饮水安全问题,其中脱贫户4户20人、低保户3户13人。</v>
          </cell>
          <cell r="P43" t="str">
            <v>7人参与前期项目确定会议、决议，7人参与入库项目的选择，3人参与项目实施过程中施工质量和资金使用的监督。</v>
          </cell>
        </row>
        <row r="44">
          <cell r="A44">
            <v>38</v>
          </cell>
          <cell r="B44" t="str">
            <v>南川区西城街道永合居委“四好农村路”建设项目</v>
          </cell>
          <cell r="C44" t="str">
            <v>村基础设施</v>
          </cell>
          <cell r="D44" t="str">
            <v>新建</v>
          </cell>
          <cell r="E44" t="str">
            <v>永合居委</v>
          </cell>
          <cell r="F44">
            <v>2022</v>
          </cell>
          <cell r="G44" t="str">
            <v>区乡村振兴局</v>
          </cell>
          <cell r="H44" t="str">
            <v>西城街道</v>
          </cell>
          <cell r="I44" t="str">
            <v>硬化永合居委2组水脸至新田湾、苏家坡至长塝通村公路3公里，宽4.5米、厚0.2米，C25混凝土路面。</v>
          </cell>
          <cell r="J44">
            <v>72</v>
          </cell>
          <cell r="K44">
            <v>72</v>
          </cell>
        </row>
        <row r="44">
          <cell r="M44" t="str">
            <v>中央资金</v>
          </cell>
          <cell r="N44" t="str">
            <v>一般农户78户230人（其中脱贫户9户32人）</v>
          </cell>
          <cell r="O44" t="str">
            <v>项目实施后可改善当地道路基础设施条件，解决78户230人（其中脱贫户9户32人）的出行难问题。</v>
          </cell>
          <cell r="P44" t="str">
            <v>7人参与前期项目确定会议、决议，7人参与入库项目的选择，3人参与项目实施过程中施工质量和资金使用的监督。</v>
          </cell>
        </row>
        <row r="45">
          <cell r="A45">
            <v>39</v>
          </cell>
          <cell r="B45" t="str">
            <v>南川区西城街道会峰村2022年水厂工程建设项目</v>
          </cell>
          <cell r="C45" t="str">
            <v>生活条件改善</v>
          </cell>
          <cell r="D45" t="str">
            <v>新建</v>
          </cell>
          <cell r="E45" t="str">
            <v>会峰村</v>
          </cell>
          <cell r="F45">
            <v>2022</v>
          </cell>
          <cell r="G45" t="str">
            <v>区乡村振兴局</v>
          </cell>
          <cell r="H45" t="str">
            <v>西城街道</v>
          </cell>
          <cell r="I45" t="str">
            <v>一是新建200立方的蓄水池1座和100立方的蓄水池1座；二是新建增压间1个； 三是新建泵房1座；安装饮水管道6公里。</v>
          </cell>
          <cell r="J45">
            <v>120</v>
          </cell>
          <cell r="K45">
            <v>120</v>
          </cell>
        </row>
        <row r="45">
          <cell r="M45" t="str">
            <v>中央资金</v>
          </cell>
          <cell r="N45" t="str">
            <v>一般农户172户549人（其中脱贫户62户255人）</v>
          </cell>
          <cell r="O45" t="str">
            <v>项目实施后，可彻底解决会峰村125户357余人，沿塘2组21户87人，安平7组26户105人的饮水问题。</v>
          </cell>
          <cell r="P45" t="str">
            <v>7人参与前期项目确定会议、决议，7人参与入库项目的选择，3人参与项目实施过程中施工质量和资金使用的监督。</v>
          </cell>
        </row>
        <row r="46">
          <cell r="A46">
            <v>40</v>
          </cell>
          <cell r="B46" t="str">
            <v>南川区中桥乡普陀村2022年富硒米基地建设</v>
          </cell>
          <cell r="C46" t="str">
            <v>村基础设施</v>
          </cell>
          <cell r="D46" t="str">
            <v>新建</v>
          </cell>
          <cell r="E46" t="str">
            <v>普陀村</v>
          </cell>
          <cell r="F46">
            <v>2022</v>
          </cell>
          <cell r="G46" t="str">
            <v>区乡村振兴局</v>
          </cell>
          <cell r="H46" t="str">
            <v>中桥乡</v>
          </cell>
          <cell r="I46" t="str">
            <v>普陀村富硒米库房建设：修建存粮库房1间，购买半自动多功能六面真空包装机一台、包装盒2000个，及配套设施建设。</v>
          </cell>
          <cell r="J46">
            <v>18</v>
          </cell>
          <cell r="K46">
            <v>18</v>
          </cell>
        </row>
        <row r="46">
          <cell r="M46" t="str">
            <v>中央资金</v>
          </cell>
          <cell r="N46" t="str">
            <v>一般农户28户126人（其中脱贫户8户29人）</v>
          </cell>
          <cell r="O46" t="str">
            <v>本项目通过富硒米加工生产，带动村民28户126人发展产业，其中脱贫户8户29人。</v>
          </cell>
          <cell r="P46" t="str">
            <v>10人参加前期项目调研、意见征集工作，相关28户农户含8户脱贫户受益。</v>
          </cell>
        </row>
        <row r="47">
          <cell r="A47">
            <v>41</v>
          </cell>
          <cell r="B47" t="str">
            <v>南川区大观镇中江村2022年白茶基地建设</v>
          </cell>
          <cell r="C47" t="str">
            <v>产业项目</v>
          </cell>
          <cell r="D47" t="str">
            <v>新建</v>
          </cell>
          <cell r="E47" t="str">
            <v>中江村</v>
          </cell>
          <cell r="F47">
            <v>2022</v>
          </cell>
          <cell r="G47" t="str">
            <v>区乡村振兴局</v>
          </cell>
          <cell r="H47" t="str">
            <v>大观镇（重庆浙农农业科技有限公司）</v>
          </cell>
          <cell r="I47" t="str">
            <v>1.500亩白茶基地后续管护购置有机肥、复合肥；2.新建产业便道2000米，宽2.5米，厚度0.15米，C25混凝土路面。</v>
          </cell>
          <cell r="J47">
            <v>126</v>
          </cell>
          <cell r="K47">
            <v>80</v>
          </cell>
          <cell r="L47">
            <v>46</v>
          </cell>
          <cell r="M47" t="str">
            <v>中央资金</v>
          </cell>
          <cell r="N47" t="str">
            <v>一般农户90人（其中脱贫户20人）</v>
          </cell>
          <cell r="O47" t="str">
            <v>解决当地村民就业70余人。</v>
          </cell>
          <cell r="P47" t="str">
            <v>4名村民代表、社长参加前期项目确定会议、决议，通过项目建设促进群众增收。</v>
          </cell>
        </row>
        <row r="48">
          <cell r="A48">
            <v>42</v>
          </cell>
          <cell r="B48" t="str">
            <v>南川区大观镇中江村2022年饮水工程项目</v>
          </cell>
          <cell r="C48" t="str">
            <v>生活条件改善</v>
          </cell>
          <cell r="D48" t="str">
            <v>新建</v>
          </cell>
          <cell r="E48" t="str">
            <v>中江村</v>
          </cell>
          <cell r="F48">
            <v>2022</v>
          </cell>
          <cell r="G48" t="str">
            <v>区乡村振兴局</v>
          </cell>
          <cell r="H48" t="str">
            <v>大观镇</v>
          </cell>
          <cell r="I48" t="str">
            <v>1.安装Φ75PE管2000米；2.石方开挖、回填土方700方；3.无负压增压设备1套（一用一备）；4.增压泵房一座。</v>
          </cell>
          <cell r="J48">
            <v>40</v>
          </cell>
          <cell r="K48">
            <v>40</v>
          </cell>
        </row>
        <row r="48">
          <cell r="M48" t="str">
            <v>中央资金</v>
          </cell>
          <cell r="N48" t="str">
            <v>一般农户330人（其中脱贫户10人）</v>
          </cell>
          <cell r="O48" t="str">
            <v>解决330人饮水问题，其中脱贫人口10人。</v>
          </cell>
          <cell r="P48" t="str">
            <v>2.7.10.11四个农业社社长和村民代表参与前期项目确定会议、决定，5人参与入库项目的选拔，5人参与项目实施过程中施工质量和资金使用的监管。项目实施后，解决500人的饮水问题。</v>
          </cell>
        </row>
        <row r="49">
          <cell r="A49">
            <v>43</v>
          </cell>
          <cell r="B49" t="str">
            <v>南川区合溪镇风门村2022年山坪塘建设项目</v>
          </cell>
          <cell r="C49" t="str">
            <v>生活条件改善</v>
          </cell>
          <cell r="D49" t="str">
            <v>新建</v>
          </cell>
          <cell r="E49" t="str">
            <v>风门村</v>
          </cell>
          <cell r="F49">
            <v>2022</v>
          </cell>
          <cell r="G49" t="str">
            <v>区乡村振兴局</v>
          </cell>
          <cell r="H49" t="str">
            <v>合溪镇</v>
          </cell>
          <cell r="I49" t="str">
            <v>在风门村一社（小地名：庙沟）新建山坪塘一口，坝址用地面积340㎡，建坝体、修溢洪道、安装安全护栏等，安装PE40管3500米。</v>
          </cell>
          <cell r="J49">
            <v>98</v>
          </cell>
          <cell r="K49">
            <v>98</v>
          </cell>
        </row>
        <row r="49">
          <cell r="M49" t="str">
            <v>中央资金</v>
          </cell>
          <cell r="N49" t="str">
            <v>一般农户50户203人（其中脱贫户12户45人）</v>
          </cell>
          <cell r="O49" t="str">
            <v>项目建成后能解决涉及脱贫户12户45人基本农田灌溉问题。</v>
          </cell>
          <cell r="P49" t="str">
            <v>15人参与前期项目确定会议、决议，13人参与入库项目的选择，5人参与项目实施过程中施工质量和资金使用的监督。</v>
          </cell>
        </row>
        <row r="50">
          <cell r="A50">
            <v>44</v>
          </cell>
          <cell r="B50" t="str">
            <v>南川区合溪镇九溪社区2022年李子基地建设</v>
          </cell>
          <cell r="C50" t="str">
            <v>产业项目</v>
          </cell>
          <cell r="D50" t="str">
            <v>新建</v>
          </cell>
          <cell r="E50" t="str">
            <v>九溪社区</v>
          </cell>
          <cell r="F50">
            <v>2022</v>
          </cell>
          <cell r="G50" t="str">
            <v>区乡村振兴局</v>
          </cell>
          <cell r="H50" t="str">
            <v>合溪镇(重庆市南川区耐贫农业股份合作社)</v>
          </cell>
          <cell r="I50" t="str">
            <v>九溪社区300亩经果林后续管护。</v>
          </cell>
          <cell r="J50">
            <v>45</v>
          </cell>
          <cell r="K50">
            <v>30</v>
          </cell>
          <cell r="L50">
            <v>15</v>
          </cell>
          <cell r="M50" t="str">
            <v>中央资金</v>
          </cell>
          <cell r="N50" t="str">
            <v>一般农户80户320人（其中脱贫户54户205人）</v>
          </cell>
          <cell r="O50" t="str">
            <v>项目实施可带动周边群众增收。受益人口80户320人，涉及脱贫户54户205人户均增收300元。</v>
          </cell>
          <cell r="P50" t="str">
            <v>4人参与前期项目确定会议、决议，5人参与入库项目的选择，3人参与项目实施过程中施工质量和资金使用的监督。</v>
          </cell>
        </row>
        <row r="51">
          <cell r="A51">
            <v>45</v>
          </cell>
          <cell r="B51" t="str">
            <v>南川区合溪镇风门村2022年中药材基地建设</v>
          </cell>
          <cell r="C51" t="str">
            <v>产业项目</v>
          </cell>
          <cell r="D51" t="str">
            <v>新建</v>
          </cell>
          <cell r="E51" t="str">
            <v>风门村</v>
          </cell>
          <cell r="F51">
            <v>2022</v>
          </cell>
          <cell r="G51" t="str">
            <v>区乡村振兴局</v>
          </cell>
          <cell r="H51" t="str">
            <v>合溪镇(重庆市南川区王小学中药材种植专业合作社)</v>
          </cell>
          <cell r="I51" t="str">
            <v>风门村6社、7社种植中药材云木香200亩、玄参66亩、独活20亩。</v>
          </cell>
          <cell r="J51">
            <v>15</v>
          </cell>
          <cell r="K51">
            <v>10</v>
          </cell>
          <cell r="L51">
            <v>5</v>
          </cell>
          <cell r="M51" t="str">
            <v>中央资金</v>
          </cell>
          <cell r="N51" t="str">
            <v>一般农户35户40人（其中脱贫户13户26人）</v>
          </cell>
          <cell r="O51" t="str">
            <v>项目实施可带动周边群众增收。受益人口35户40人，涉及脱贫户13户26人。</v>
          </cell>
          <cell r="P51" t="str">
            <v>10人参与前期项目确定会议、决议，10人参与入库项目的选择，5人参与项目实施过程中施工质量和资金使用的监督。</v>
          </cell>
        </row>
        <row r="52">
          <cell r="A52">
            <v>46</v>
          </cell>
          <cell r="B52" t="str">
            <v>南川区德隆镇马鞍村2022年大树茶基地建设</v>
          </cell>
          <cell r="C52" t="str">
            <v>产业项目</v>
          </cell>
          <cell r="D52" t="str">
            <v>新建</v>
          </cell>
          <cell r="E52" t="str">
            <v>马鞍村</v>
          </cell>
          <cell r="F52">
            <v>2022</v>
          </cell>
          <cell r="G52" t="str">
            <v>区乡村振兴局</v>
          </cell>
          <cell r="H52" t="str">
            <v>德隆镇(种植大户 李勤)</v>
          </cell>
          <cell r="I52" t="str">
            <v>新建大树茶基地200亩。</v>
          </cell>
          <cell r="J52">
            <v>30</v>
          </cell>
          <cell r="K52">
            <v>20</v>
          </cell>
          <cell r="L52">
            <v>10</v>
          </cell>
          <cell r="M52" t="str">
            <v>中央资金</v>
          </cell>
          <cell r="N52" t="str">
            <v>一般农户10户35人（其中脱贫户2户9人）</v>
          </cell>
          <cell r="O52" t="str">
            <v>项目实施后可带动农户10人务工，（其中脱贫户2户9人）户均增收500元到1000元/人.年。</v>
          </cell>
          <cell r="P52" t="str">
            <v>马鞍村村民代表参与决议。鼓励带动脱贫人口就业。项目实施后可带动农户10人务工增收收入（其中脱贫户2户9人）。</v>
          </cell>
        </row>
        <row r="53">
          <cell r="A53">
            <v>47</v>
          </cell>
          <cell r="B53" t="str">
            <v>南川区德隆镇茶树村2022年大树茶基地建设</v>
          </cell>
          <cell r="C53" t="str">
            <v>产业项目</v>
          </cell>
          <cell r="D53" t="str">
            <v>新建</v>
          </cell>
          <cell r="E53" t="str">
            <v>茶树村</v>
          </cell>
          <cell r="F53">
            <v>2022</v>
          </cell>
          <cell r="G53" t="str">
            <v>区乡村振兴局</v>
          </cell>
          <cell r="H53" t="str">
            <v>德隆镇(重庆市古香茶叶种植专业合作社)</v>
          </cell>
          <cell r="I53" t="str">
            <v>完成200亩的大树茶管护、施有机复合肥、人工费等。</v>
          </cell>
          <cell r="J53">
            <v>30</v>
          </cell>
          <cell r="K53">
            <v>20</v>
          </cell>
          <cell r="L53">
            <v>10</v>
          </cell>
          <cell r="M53" t="str">
            <v>中央资金</v>
          </cell>
          <cell r="N53" t="str">
            <v>一般农户8户22人（其中脱贫户2户8人）</v>
          </cell>
          <cell r="O53" t="str">
            <v>项目实施后可带动农户8人务工（其中脱贫户2户8人）户均增收500元到1000元/人.年。</v>
          </cell>
          <cell r="P53" t="str">
            <v>茶树村村民参与决议，项目建成后可带动农户8人务工增收收入（其中脱贫户2户8人）。</v>
          </cell>
        </row>
        <row r="54">
          <cell r="A54">
            <v>48</v>
          </cell>
          <cell r="B54" t="str">
            <v>南川区德隆镇隆兴村2022年大树茶基地建设</v>
          </cell>
          <cell r="C54" t="str">
            <v>产业项目</v>
          </cell>
          <cell r="D54" t="str">
            <v>新建</v>
          </cell>
          <cell r="E54" t="str">
            <v>隆兴村</v>
          </cell>
          <cell r="F54">
            <v>2022</v>
          </cell>
          <cell r="G54" t="str">
            <v>区乡村振兴局</v>
          </cell>
          <cell r="H54" t="str">
            <v>德隆镇(重庆穗坤农业开发有限公司)</v>
          </cell>
          <cell r="I54" t="str">
            <v>完成300亩的大树茶管护、施有机复合肥、人工费等。</v>
          </cell>
          <cell r="J54">
            <v>45</v>
          </cell>
          <cell r="K54">
            <v>30</v>
          </cell>
          <cell r="L54">
            <v>15</v>
          </cell>
          <cell r="M54" t="str">
            <v>中央资金</v>
          </cell>
          <cell r="N54" t="str">
            <v>一般农户13户40人（其中脱贫户2户10人）</v>
          </cell>
          <cell r="O54" t="str">
            <v>项目实施后可带动农户10人务工（其中脱贫户2户10人）户均增收500元到1500元/人/年。</v>
          </cell>
          <cell r="P54" t="str">
            <v>隆兴村村民参与决议，项目建成后可带动农户10人务工增收收入（其中脱贫户2户10人）。</v>
          </cell>
        </row>
        <row r="55">
          <cell r="A55">
            <v>49</v>
          </cell>
          <cell r="B55" t="str">
            <v>南川区德隆镇陶坪村2022年羊肚菌种植示范基地建设</v>
          </cell>
          <cell r="C55" t="str">
            <v>产业项目</v>
          </cell>
          <cell r="D55" t="str">
            <v>新建</v>
          </cell>
          <cell r="E55" t="str">
            <v>陶坪村</v>
          </cell>
          <cell r="F55">
            <v>2022</v>
          </cell>
          <cell r="G55" t="str">
            <v>区乡村振兴局</v>
          </cell>
          <cell r="H55" t="str">
            <v>德隆镇(重庆馨苗梓煜生态农业农场)</v>
          </cell>
          <cell r="I55" t="str">
            <v>在陶坪村6社种植食用菌（羊肚菌）基地50亩。</v>
          </cell>
          <cell r="J55">
            <v>30</v>
          </cell>
          <cell r="K55">
            <v>20</v>
          </cell>
          <cell r="L55">
            <v>10</v>
          </cell>
          <cell r="M55" t="str">
            <v>中央资金</v>
          </cell>
          <cell r="N55" t="str">
            <v>一般农户20户70人（其中脱贫户2户8人）</v>
          </cell>
          <cell r="O55" t="str">
            <v>项目实施后可带动农户20人务工（其中脱贫户2户8人）户均增收500元到2000/人.年。</v>
          </cell>
          <cell r="P55" t="str">
            <v>前期项目陶坪村村民代表参与会议决定，项目实施预计带动务工20以上增收收入（其中脱脱贫户2户8人）。</v>
          </cell>
        </row>
        <row r="56">
          <cell r="A56">
            <v>50</v>
          </cell>
          <cell r="B56" t="str">
            <v>南川区冷水关镇茶园村2022年茶叶基地建设</v>
          </cell>
          <cell r="C56" t="str">
            <v>产业项目</v>
          </cell>
          <cell r="D56" t="str">
            <v>新建</v>
          </cell>
          <cell r="E56" t="str">
            <v>茶园村</v>
          </cell>
          <cell r="F56">
            <v>2022</v>
          </cell>
          <cell r="G56" t="str">
            <v>区乡村振兴局</v>
          </cell>
          <cell r="H56" t="str">
            <v>冷水关镇(重庆茶缘之春茶叶种植专业合作社)</v>
          </cell>
          <cell r="I56" t="str">
            <v>新建1400平方米加工厂房。</v>
          </cell>
          <cell r="J56">
            <v>154</v>
          </cell>
          <cell r="K56">
            <v>98</v>
          </cell>
          <cell r="L56">
            <v>56</v>
          </cell>
          <cell r="M56" t="str">
            <v>中央资金</v>
          </cell>
          <cell r="N56" t="str">
            <v>一般农户100人（其中脱贫户35人）</v>
          </cell>
          <cell r="O56" t="str">
            <v>茶叶加工厂房流转12户农户15亩闲置土地（脱贫户2户），建成后可解决当地村民务工就业100人(脱贫户35人），其中长期务工人员40余人，临时务工人员50余人，年增加收入5000元/人。</v>
          </cell>
          <cell r="P56" t="str">
            <v>农户参加前期项目确定会议、决议。项目实施可完善基础设施建设，项目建设可就近解决务工100人以上(脱贫户35人）。</v>
          </cell>
        </row>
        <row r="57">
          <cell r="A57">
            <v>51</v>
          </cell>
          <cell r="B57" t="str">
            <v>南川区冷水关镇红岩村2022年社道公路建设项目</v>
          </cell>
          <cell r="C57" t="str">
            <v>村基础设施</v>
          </cell>
          <cell r="D57" t="str">
            <v>改扩建</v>
          </cell>
          <cell r="E57" t="str">
            <v>红岩村</v>
          </cell>
          <cell r="F57">
            <v>2022</v>
          </cell>
          <cell r="G57" t="str">
            <v>区乡村振兴局</v>
          </cell>
          <cell r="H57" t="str">
            <v>冷水关镇</v>
          </cell>
          <cell r="I57" t="str">
            <v>新建社道公路堡坎350㎥；扩建挖方315㎥；新修错车道8处（长10米、宽2米，厚0.2米）；新修回车场4处（长5米、宽4米，厚0.2米）；公路水沟整治300米；增设水泥涵管1处；安装防护墱10个。</v>
          </cell>
          <cell r="J57">
            <v>27</v>
          </cell>
          <cell r="K57">
            <v>27</v>
          </cell>
        </row>
        <row r="57">
          <cell r="M57" t="str">
            <v>市级资金</v>
          </cell>
          <cell r="N57" t="str">
            <v>一般农户113户368人（其中脱贫户20户77人）</v>
          </cell>
          <cell r="O57" t="str">
            <v>项目实施可解决1社113户368人，其中脱贫户20户77人方便生产生活、减少运输成本等问题。</v>
          </cell>
          <cell r="P57" t="str">
            <v>农户参加前期项目确定会议、决议。项目实施可完善基础设施建设，解决1社113户368人，其中脱贫户20户77人方便生产生活、减少运输成本等问题。</v>
          </cell>
        </row>
        <row r="58">
          <cell r="A58">
            <v>52</v>
          </cell>
          <cell r="B58" t="str">
            <v>南川区楠竹山镇隆兴村2022年羊肚菌种植示范基地建设</v>
          </cell>
          <cell r="C58" t="str">
            <v>产业项目</v>
          </cell>
          <cell r="D58" t="str">
            <v>新建</v>
          </cell>
          <cell r="E58" t="str">
            <v>隆兴村</v>
          </cell>
          <cell r="F58">
            <v>2022</v>
          </cell>
          <cell r="G58" t="str">
            <v>区乡村振兴局</v>
          </cell>
          <cell r="H58" t="str">
            <v>楠竹山镇(重庆璟田农业科技有限公司)</v>
          </cell>
          <cell r="I58" t="str">
            <v>新建保鲜冻库250立方米。</v>
          </cell>
          <cell r="J58">
            <v>35</v>
          </cell>
          <cell r="K58">
            <v>25</v>
          </cell>
          <cell r="L58">
            <v>10</v>
          </cell>
          <cell r="M58" t="str">
            <v>中央资金</v>
          </cell>
          <cell r="N58" t="str">
            <v>一般农户210人（其中脱贫户26人）</v>
          </cell>
          <cell r="O58" t="str">
            <v>项目实施可进一步做大做强楠竹山羊肚菌种植基地，受益51户210余人。</v>
          </cell>
          <cell r="P58" t="str">
            <v>通过村民大会或村民代表大会选定项目，并从群众中推选质检小组和理财小组成员各3-5名群众全程监督项目建设，项目建成后将增加51户210余人。</v>
          </cell>
        </row>
        <row r="59">
          <cell r="A59">
            <v>53</v>
          </cell>
          <cell r="B59" t="str">
            <v>南川区水江镇劳动社区2022年魔芋种植基地建设</v>
          </cell>
          <cell r="C59" t="str">
            <v>产业项目</v>
          </cell>
          <cell r="D59" t="str">
            <v>新建</v>
          </cell>
          <cell r="E59" t="str">
            <v>劳动社区</v>
          </cell>
          <cell r="F59">
            <v>2022</v>
          </cell>
          <cell r="G59" t="str">
            <v>区乡村振兴局</v>
          </cell>
          <cell r="H59" t="str">
            <v>水江镇(重庆市南川区水江镇劳动社区股份经济联合社)</v>
          </cell>
          <cell r="I59" t="str">
            <v>新建魔芋基地100亩。</v>
          </cell>
          <cell r="J59">
            <v>30</v>
          </cell>
          <cell r="K59">
            <v>20</v>
          </cell>
          <cell r="L59">
            <v>10</v>
          </cell>
          <cell r="M59" t="str">
            <v>中央资金</v>
          </cell>
          <cell r="N59" t="str">
            <v>一般农户38人（其中脱贫户6人）</v>
          </cell>
          <cell r="O59" t="str">
            <v>项目实施后，有效利用撂荒地100亩、带动周边20人务工(其中脱贫人口4人)，预计产值达140万元，增加农民收入35万元、增加集体经济组织收入10万元。</v>
          </cell>
          <cell r="P59" t="str">
            <v>10人参与前期项目确定会议、决定，10人参与入库项目的选拔，3人参与项目实施过程中施工质量和资金使用的监管，带动脱贫人口4人务工，有效利用撂荒地，增加土地户收入。</v>
          </cell>
        </row>
        <row r="60">
          <cell r="A60">
            <v>54</v>
          </cell>
          <cell r="B60" t="str">
            <v>南川区水江镇辉煌村2022年通村公路建设项目</v>
          </cell>
          <cell r="C60" t="str">
            <v>村基础设施</v>
          </cell>
          <cell r="D60" t="str">
            <v>新建</v>
          </cell>
          <cell r="E60" t="str">
            <v>辉煌村</v>
          </cell>
          <cell r="F60">
            <v>2022</v>
          </cell>
          <cell r="G60" t="str">
            <v>区乡村振兴局</v>
          </cell>
          <cell r="H60" t="str">
            <v>水江镇</v>
          </cell>
          <cell r="I60" t="str">
            <v>新开挖、扩宽辉煌村4组大佛岩至庙湾、庙湾至百果园通村公路8公里，宽4.5米。</v>
          </cell>
          <cell r="J60">
            <v>100</v>
          </cell>
          <cell r="K60">
            <v>100</v>
          </cell>
        </row>
        <row r="60">
          <cell r="M60" t="str">
            <v>中央资金</v>
          </cell>
          <cell r="N60" t="str">
            <v>一般农户263人（其中脱贫户10人）</v>
          </cell>
          <cell r="O60" t="str">
            <v>项目实施可解决辉煌村263人（其中脱贫人口10人）出行问题，降低农产品运输成本，带动乡村旅游业发展，带动当地农户参与务工方便。</v>
          </cell>
          <cell r="P60" t="str">
            <v>2户脱贫户参加前期项目确定会议、决议，为脱贫户提供就业岗位2个，增加收入3000元/人·年。</v>
          </cell>
        </row>
        <row r="61">
          <cell r="A61">
            <v>55</v>
          </cell>
          <cell r="B61" t="str">
            <v>南川区黎香湖镇南湖村2022年农副产品展示销售中心建设项目</v>
          </cell>
          <cell r="C61" t="str">
            <v>村基础设施</v>
          </cell>
          <cell r="D61" t="str">
            <v>新建</v>
          </cell>
          <cell r="E61" t="str">
            <v>南湖村</v>
          </cell>
          <cell r="F61">
            <v>2022</v>
          </cell>
          <cell r="G61" t="str">
            <v>区乡村振兴局</v>
          </cell>
          <cell r="H61" t="str">
            <v>黎香湖镇</v>
          </cell>
          <cell r="I61" t="str">
            <v>1、修建一个封闭式的农产品展示交易中心，120平方米。2、安装中导柜4个，货架36组。</v>
          </cell>
          <cell r="J61">
            <v>30</v>
          </cell>
          <cell r="K61">
            <v>30</v>
          </cell>
        </row>
        <row r="61">
          <cell r="M61" t="str">
            <v>市级资金</v>
          </cell>
          <cell r="N61" t="str">
            <v>一般农户40户113人（其中脱贫户15户41人）</v>
          </cell>
          <cell r="O61" t="str">
            <v>项目实施可解决黎香湖镇部分群众在家发展产业。</v>
          </cell>
          <cell r="P61" t="str">
            <v>15户脱贫户参加前期项目确定会议、决议，解决黎香湖镇部分群众在家发展产业。</v>
          </cell>
        </row>
        <row r="62">
          <cell r="A62">
            <v>56</v>
          </cell>
          <cell r="B62" t="str">
            <v>南川区南平镇永安村2022年水果基地建设</v>
          </cell>
          <cell r="C62" t="str">
            <v>产业项目</v>
          </cell>
          <cell r="D62" t="str">
            <v>新建</v>
          </cell>
          <cell r="E62" t="str">
            <v>永安村</v>
          </cell>
          <cell r="F62">
            <v>2022</v>
          </cell>
          <cell r="G62" t="str">
            <v>区乡村振兴局</v>
          </cell>
          <cell r="H62" t="str">
            <v>南平镇(重庆科纳果蔬种植专业合作社)</v>
          </cell>
          <cell r="I62" t="str">
            <v>1、整修山坪塘1口300立方米，更换主水管1400米；2、展示、销售中心提档升级改造及完善相关配套设施设备。</v>
          </cell>
          <cell r="J62">
            <v>45.5</v>
          </cell>
          <cell r="K62">
            <v>30</v>
          </cell>
          <cell r="L62">
            <v>15.5</v>
          </cell>
          <cell r="M62" t="str">
            <v>中央资金</v>
          </cell>
          <cell r="N62" t="str">
            <v>一般农户40户150人（其中脱贫户4户10人）</v>
          </cell>
          <cell r="O62" t="str">
            <v>1、项目建成后可解决永安村、云雾村村民务工就业，其中长期务工人员10余人，临时务工人员5-10余人，年增加收入5000元以上,带动当地村民致富增收；2、合作社流转2户脱贫户土地；3、常年有3个脱贫户在基地长期就业（永安村李小利、陈世兰，云雾村殷立娥）；4、同3户脱贫户签订带贫协。</v>
          </cell>
          <cell r="P62" t="str">
            <v>8人参与前期项目确定会议、决定,20人参与入库项目的选拔,3人参与项目实施过程中施工质里和资金使用的监管。项目建设可就近解决务工20人以上(其中已脱贫户2人）。</v>
          </cell>
        </row>
        <row r="63">
          <cell r="A63">
            <v>57</v>
          </cell>
          <cell r="B63" t="str">
            <v>南川区木凉镇汉场坝村2022年乡村振兴研学基地建设项目</v>
          </cell>
          <cell r="C63" t="str">
            <v>村基础设施</v>
          </cell>
          <cell r="D63" t="str">
            <v>新建</v>
          </cell>
          <cell r="E63" t="str">
            <v>汉场坝村</v>
          </cell>
          <cell r="F63">
            <v>2022</v>
          </cell>
          <cell r="G63" t="str">
            <v>区乡村振兴局</v>
          </cell>
          <cell r="H63" t="str">
            <v>木凉镇</v>
          </cell>
          <cell r="I63" t="str">
            <v>改建乡村振兴非遗工坊3000㎡，包含场地平整，展示场景，非遗设备，配套设施等。</v>
          </cell>
          <cell r="J63">
            <v>180</v>
          </cell>
          <cell r="K63">
            <v>180</v>
          </cell>
        </row>
        <row r="63">
          <cell r="M63" t="str">
            <v>市级资金</v>
          </cell>
          <cell r="N63" t="str">
            <v>一般农户140户562人（其中脱贫户4户10人）</v>
          </cell>
          <cell r="O63" t="str">
            <v>提升乡村观光旅游品质、提高文化旅游素养、助推汉场坝乡村旅游，带动全村集体经济组织成员收益。</v>
          </cell>
          <cell r="P63" t="str">
            <v>12人参加前期项目确定会议、决议，通过项目建设增加汉场坝村乡村文化旅游、有力助推乡村旅游发展。</v>
          </cell>
        </row>
        <row r="64">
          <cell r="A64">
            <v>58</v>
          </cell>
          <cell r="B64" t="str">
            <v>南川区木凉镇云都寺村2022年农旅融合体验基地建设项目</v>
          </cell>
          <cell r="C64" t="str">
            <v>产业项目</v>
          </cell>
          <cell r="D64" t="str">
            <v>新建</v>
          </cell>
          <cell r="E64" t="str">
            <v>云都寺村</v>
          </cell>
          <cell r="F64">
            <v>2022</v>
          </cell>
          <cell r="G64" t="str">
            <v>区乡村振兴局</v>
          </cell>
          <cell r="H64" t="str">
            <v>木凉镇（重庆市南川区木凉镇云都寺村股份经济联合社）</v>
          </cell>
          <cell r="I64" t="str">
            <v>新建乡村振兴文化展示中心400㎡。</v>
          </cell>
          <cell r="J64">
            <v>20</v>
          </cell>
          <cell r="K64">
            <v>20</v>
          </cell>
        </row>
        <row r="64">
          <cell r="M64" t="str">
            <v>中央资金</v>
          </cell>
          <cell r="N64" t="str">
            <v>一般农户13户13人（其中脱贫户3户3人）</v>
          </cell>
          <cell r="O64" t="str">
            <v>新建乡村振兴文化展示中心，共计400㎡，带动脱贫人员3人务工，其他直接受益10人。</v>
          </cell>
          <cell r="P64" t="str">
            <v>12人参加前期项目确定会议、决议，通过项目建设带动脱贫人员3人务工，其他直接受益10人。</v>
          </cell>
        </row>
        <row r="65">
          <cell r="A65">
            <v>59</v>
          </cell>
          <cell r="B65" t="str">
            <v>南川区木凉镇汉场坝村2022年饮水工程建设项目</v>
          </cell>
          <cell r="C65" t="str">
            <v>村基础设施</v>
          </cell>
          <cell r="D65" t="str">
            <v>新建</v>
          </cell>
          <cell r="E65" t="str">
            <v>汉场坝村</v>
          </cell>
          <cell r="F65">
            <v>2022</v>
          </cell>
          <cell r="G65" t="str">
            <v>区乡村振兴局</v>
          </cell>
          <cell r="H65" t="str">
            <v>木凉镇</v>
          </cell>
          <cell r="I65" t="str">
            <v>安装引水管道Φ300×11.9mm×1.0paPE管300米，Φ200×11.9mm×1.0paPE管1500米（一社770米，二社1030米）；建取水井、两个简易沉淀池（300立平方）挖机处理、四壁砖挡墙抹灰。</v>
          </cell>
          <cell r="J65">
            <v>30</v>
          </cell>
          <cell r="K65">
            <v>20</v>
          </cell>
          <cell r="L65">
            <v>10</v>
          </cell>
          <cell r="M65" t="str">
            <v>中央资金</v>
          </cell>
          <cell r="N65" t="str">
            <v>一般农户7户13人（其中脱贫户2户8人）</v>
          </cell>
          <cell r="O65" t="str">
            <v>解决水产养殖引水困难，推进汉场坝村产业发展，流转土地带动脱贫户2户8人受益，带动周边群众5人务工。</v>
          </cell>
          <cell r="P65" t="str">
            <v>12人参加前期项目确定会议、决议，通过项目建设解决水产养殖企业引水困难，有利于产业发展。</v>
          </cell>
        </row>
        <row r="66">
          <cell r="A66">
            <v>60</v>
          </cell>
          <cell r="B66" t="str">
            <v>南川区木凉镇汉场坝村2022年黄茶基地建设</v>
          </cell>
          <cell r="C66" t="str">
            <v>产业项目</v>
          </cell>
          <cell r="D66" t="str">
            <v>改扩建</v>
          </cell>
          <cell r="E66" t="str">
            <v>汉场坝村</v>
          </cell>
          <cell r="F66">
            <v>2022</v>
          </cell>
          <cell r="G66" t="str">
            <v>区乡村振兴局</v>
          </cell>
          <cell r="H66" t="str">
            <v>木凉镇（重庆市南川区阳玉君茶叶专业合作社）</v>
          </cell>
          <cell r="I66" t="str">
            <v>200亩黄茶基地后期管护，包括购买肥料、灌溉、除草等。</v>
          </cell>
          <cell r="J66">
            <v>30</v>
          </cell>
          <cell r="K66">
            <v>20</v>
          </cell>
          <cell r="L66">
            <v>10</v>
          </cell>
          <cell r="M66" t="str">
            <v>中央资金</v>
          </cell>
          <cell r="N66" t="str">
            <v>一般农户13户13人，（其中脱贫户3户3人）</v>
          </cell>
          <cell r="O66" t="str">
            <v>壮大汉场坝集体经济组织，发展文化旅游产业，带动周边农户就业，助推向乡村振兴，带动脱贫人员3人务工，其他直接受益10人。</v>
          </cell>
          <cell r="P66" t="str">
            <v>12人参加前期项目确定会议、决议，通过项目建设增加汉场坝村乡村集体经济发展有力助推乡村旅游发展。</v>
          </cell>
        </row>
        <row r="67">
          <cell r="A67">
            <v>61</v>
          </cell>
          <cell r="B67" t="str">
            <v>南川区河图镇骑坪村2022年板栗基地建设</v>
          </cell>
          <cell r="C67" t="str">
            <v>村基础设施</v>
          </cell>
          <cell r="D67" t="str">
            <v>新建</v>
          </cell>
          <cell r="E67" t="str">
            <v>骑坪村</v>
          </cell>
          <cell r="F67">
            <v>2022</v>
          </cell>
          <cell r="G67" t="str">
            <v>区乡村振兴局</v>
          </cell>
          <cell r="H67" t="str">
            <v>河图镇</v>
          </cell>
          <cell r="I67" t="str">
            <v>1、新建板栗基地蓄水池120立方；2、新修农旅产业步道500米；3.新修堡坎600立方米。</v>
          </cell>
          <cell r="J67">
            <v>45</v>
          </cell>
          <cell r="K67">
            <v>45</v>
          </cell>
        </row>
        <row r="67">
          <cell r="M67" t="str">
            <v>中央资金</v>
          </cell>
          <cell r="N67" t="str">
            <v>一般农户20户50人（其中脱贫户5户）</v>
          </cell>
          <cell r="O67" t="str">
            <v>通过该项目的实施，提升板栗基地形象，带动20户50余栗农（其中脱贫户5户及以上）增收。 </v>
          </cell>
          <cell r="P67" t="str">
            <v>15人参与前期项目确定会议、决定，15人参与入库项目的选拔，5人参与项目实施过程中施工质量和资金使用的监管。通过该项目的实施，提升板栗基地形象，带动20户50余栗农（其中脱贫户5户及以上）增收。</v>
          </cell>
        </row>
        <row r="68">
          <cell r="A68">
            <v>62</v>
          </cell>
          <cell r="B68" t="str">
            <v>南川区河图镇中图村2022年蓝莓基地建设</v>
          </cell>
          <cell r="C68" t="str">
            <v>产业项目</v>
          </cell>
          <cell r="D68" t="str">
            <v>新建</v>
          </cell>
          <cell r="E68" t="str">
            <v>中图村</v>
          </cell>
          <cell r="F68">
            <v>2022</v>
          </cell>
          <cell r="G68" t="str">
            <v>区乡村振兴局</v>
          </cell>
          <cell r="H68" t="str">
            <v>河图镇(重庆青厚农业科技有限公司)</v>
          </cell>
          <cell r="I68" t="str">
            <v>安装水肥一体化工程设备1套。</v>
          </cell>
          <cell r="J68">
            <v>150</v>
          </cell>
          <cell r="K68">
            <v>100</v>
          </cell>
          <cell r="L68">
            <v>50</v>
          </cell>
          <cell r="M68" t="str">
            <v>中央资金</v>
          </cell>
          <cell r="N68" t="str">
            <v>一般农户20人（其中脱贫户5人）</v>
          </cell>
          <cell r="O68" t="str">
            <v>项目建成后，预计中图村村民每年获得收入30万元，解决就近务工20人以上，其中脱贫户5人及以上。带动河图镇全域乡村旅游发展。</v>
          </cell>
          <cell r="P68" t="str">
            <v>15人参与前期项目确定会议、决定，15人参与入库项目的选拔，5人参与项目实施过程中施工质量和资金使用的监管。解决就近务工20人以上，其中脱贫户5人及以上。</v>
          </cell>
        </row>
        <row r="69">
          <cell r="A69">
            <v>63</v>
          </cell>
          <cell r="B69" t="str">
            <v>南川区河图镇虎头村2022年入户路建设项目</v>
          </cell>
          <cell r="C69" t="str">
            <v>村基础设施</v>
          </cell>
          <cell r="D69" t="str">
            <v>新建</v>
          </cell>
          <cell r="E69" t="str">
            <v>虎头村</v>
          </cell>
          <cell r="F69">
            <v>2022</v>
          </cell>
          <cell r="G69" t="str">
            <v>区乡村振兴局</v>
          </cell>
          <cell r="H69" t="str">
            <v>河图镇</v>
          </cell>
          <cell r="I69" t="str">
            <v>新建虎头村入户路1.5公里，宽3.5m，厚20CM，C25标号。</v>
          </cell>
          <cell r="J69">
            <v>72</v>
          </cell>
          <cell r="K69">
            <v>72</v>
          </cell>
        </row>
        <row r="69">
          <cell r="M69" t="str">
            <v>中央资金</v>
          </cell>
          <cell r="N69" t="str">
            <v>一般农户150户500人（其中脱贫户10户32人）</v>
          </cell>
          <cell r="O69" t="str">
            <v>项目实施后，将切实改善虎头村150户500余人(其中脱贫户10户32人）生产生活条件，促进整村产业发展，促进群众增收，巩固脱贫攻坚成果。</v>
          </cell>
          <cell r="P69" t="str">
            <v>15人参与前期项目确定会议、决定，15人参与入库项目的选拔，5人参与项目实施过程中施工质量和资金使用的监管。项目实施后，将切实改善虎头村150户500余人(其中脱贫户10户32人）生产生活条件，促进整村产业发展，促进群众增收，巩固脱贫攻坚成果。</v>
          </cell>
        </row>
        <row r="70">
          <cell r="A70">
            <v>64</v>
          </cell>
          <cell r="B70" t="str">
            <v>南川区河图镇上河村2022年社道公路建设项目</v>
          </cell>
          <cell r="C70" t="str">
            <v>村基础设施</v>
          </cell>
          <cell r="D70" t="str">
            <v>新建</v>
          </cell>
          <cell r="E70" t="str">
            <v>上河村</v>
          </cell>
          <cell r="F70">
            <v>2022</v>
          </cell>
          <cell r="G70" t="str">
            <v>区乡村振兴局</v>
          </cell>
          <cell r="H70" t="str">
            <v>河图镇</v>
          </cell>
          <cell r="I70" t="str">
            <v>新建上河村社道公路1.2公里，宽3.5米，厚20CM，C25标号。</v>
          </cell>
          <cell r="J70">
            <v>57.4</v>
          </cell>
          <cell r="K70">
            <v>57.4</v>
          </cell>
        </row>
        <row r="70">
          <cell r="M70" t="str">
            <v>市级资金</v>
          </cell>
          <cell r="N70" t="str">
            <v>一般农户80户350人（其中脱贫户16户42人）</v>
          </cell>
          <cell r="O70" t="str">
            <v>项目建成后，全面改善上河村1、6、7、8社80余户350余人（其中脱贫户16户42人）出行条件。</v>
          </cell>
          <cell r="P70" t="str">
            <v>15人参与前期项目确定会议、决定，15人参与入库项目的选拔，5人参与项目实施过程中施工质量和资金使用的监管。项目建成后，全面改善上河村1、6、7、8社80余户350余人（其中脱贫户16户42人）出行条件。</v>
          </cell>
        </row>
        <row r="71">
          <cell r="A71">
            <v>65</v>
          </cell>
          <cell r="B71" t="str">
            <v>南川区河图镇虎头村2022年水厂供水管网改造项目</v>
          </cell>
          <cell r="C71" t="str">
            <v>村基础设施</v>
          </cell>
          <cell r="D71" t="str">
            <v>新建</v>
          </cell>
          <cell r="E71" t="str">
            <v>虎头村</v>
          </cell>
          <cell r="F71">
            <v>2022</v>
          </cell>
          <cell r="G71" t="str">
            <v>区乡村振兴局</v>
          </cell>
          <cell r="H71" t="str">
            <v>河图镇</v>
          </cell>
          <cell r="I71" t="str">
            <v>改造老旧供水管网18公里。</v>
          </cell>
          <cell r="J71">
            <v>60</v>
          </cell>
          <cell r="K71">
            <v>20</v>
          </cell>
          <cell r="L71">
            <v>40</v>
          </cell>
          <cell r="M71" t="str">
            <v>市级资金</v>
          </cell>
          <cell r="N71" t="str">
            <v>一般农户200户700人（其中脱贫户30户94人）</v>
          </cell>
          <cell r="O71" t="str">
            <v>项目实施后，将改善虎头村200余户700余人（其中脱贫户30户94人）生活用水条件，切实巩固脱贫攻坚成果。</v>
          </cell>
          <cell r="P71" t="str">
            <v>15人参与前期项目确定会议、决定，15人参与入库项目的选拔，5人参与项目实施过程中施工质量和资金使用的监管。项目实施后，将改善虎头村200余户700余人（其中脱贫户30户94人）生活用水条件，切实巩固脱贫攻坚成果。</v>
          </cell>
        </row>
        <row r="72">
          <cell r="A72">
            <v>66</v>
          </cell>
          <cell r="B72" t="str">
            <v>南川区河图镇骑坪村2022年茶叶基地建设</v>
          </cell>
          <cell r="C72" t="str">
            <v>产业项目</v>
          </cell>
          <cell r="D72" t="str">
            <v>新建</v>
          </cell>
          <cell r="E72" t="str">
            <v>骑坪村</v>
          </cell>
          <cell r="F72">
            <v>2022</v>
          </cell>
          <cell r="G72" t="str">
            <v>区乡村振兴局</v>
          </cell>
          <cell r="H72" t="str">
            <v>河图镇(重庆栖静山生态农业开发有限公司)</v>
          </cell>
          <cell r="I72" t="str">
            <v>新建基地管理配套设施用房500平方米及附属设施。</v>
          </cell>
          <cell r="J72">
            <v>44</v>
          </cell>
          <cell r="K72">
            <v>29</v>
          </cell>
          <cell r="L72">
            <v>15</v>
          </cell>
          <cell r="M72" t="str">
            <v>中央资金</v>
          </cell>
          <cell r="N72" t="str">
            <v>一般农户10人（其中脱贫户5人）</v>
          </cell>
          <cell r="O72" t="str">
            <v>项目实施后，实施茶叶加工，增加茶叶销售收入10万元以上，带动就近务工10人以上（其中脱贫户5人及以上）。</v>
          </cell>
          <cell r="P72" t="str">
            <v>15人参与前期项目确定会议、决定，15人参与入库项目的选拔，5人参与项目实施过程中施工质量和资金使用的监管。项目实施后，实施茶叶加工，增加茶叶销售收入10万元以上，带动就近务工10人以上（其中脱贫户5人及以上）。</v>
          </cell>
        </row>
        <row r="73">
          <cell r="A73">
            <v>67</v>
          </cell>
          <cell r="B73" t="str">
            <v>南川区兴隆镇金禾村2022年农产品交易中心建设项目</v>
          </cell>
          <cell r="C73" t="str">
            <v>村基础设施</v>
          </cell>
          <cell r="D73" t="str">
            <v>新建</v>
          </cell>
          <cell r="E73" t="str">
            <v>金禾村</v>
          </cell>
          <cell r="F73">
            <v>2022</v>
          </cell>
          <cell r="G73" t="str">
            <v>区乡村振兴局</v>
          </cell>
          <cell r="H73" t="str">
            <v>兴隆镇</v>
          </cell>
          <cell r="I73" t="str">
            <v>2000平方米场地平整：包括土石方开挖和堡坎；新建农产品交易中心一处：建筑面积300平方米，占地面积210平方米。</v>
          </cell>
          <cell r="J73">
            <v>50</v>
          </cell>
          <cell r="K73">
            <v>50</v>
          </cell>
        </row>
        <row r="73">
          <cell r="M73" t="str">
            <v>市级资金</v>
          </cell>
          <cell r="N73" t="str">
            <v>一般农户230人（其中脱贫户25户63人）</v>
          </cell>
          <cell r="O73" t="str">
            <v>促进辖区内农产品交易，壮大金禾村集体经济，为3户及以上低收入人群提供就业岗位。</v>
          </cell>
          <cell r="P73" t="str">
            <v>解决全村已脱贫户、脱贫监测户、边缘户等人群就业岗位2-5个。</v>
          </cell>
        </row>
        <row r="74">
          <cell r="A74">
            <v>68</v>
          </cell>
          <cell r="B74" t="str">
            <v>南川区兴隆镇金花村2022年白茶基地建设</v>
          </cell>
          <cell r="C74" t="str">
            <v>产业项目</v>
          </cell>
          <cell r="D74" t="str">
            <v>新建</v>
          </cell>
          <cell r="E74" t="str">
            <v>金花村</v>
          </cell>
          <cell r="F74">
            <v>2022</v>
          </cell>
          <cell r="G74" t="str">
            <v>区乡村振兴局</v>
          </cell>
          <cell r="H74" t="str">
            <v>兴隆镇（重庆市南川区巨昌农业开发有限公司）</v>
          </cell>
          <cell r="I74" t="str">
            <v>1.金花村500亩高标准白茶后期管护，复合肥、有机肥、人工费等；2.自动化机器成品包装设备一台，广告包装宣传设计；3.订制包装礼盒2000套，普通包装盒1000套。</v>
          </cell>
          <cell r="J74">
            <v>104</v>
          </cell>
          <cell r="K74">
            <v>69</v>
          </cell>
          <cell r="L74">
            <v>35</v>
          </cell>
          <cell r="M74" t="str">
            <v>中央资金</v>
          </cell>
          <cell r="N74" t="str">
            <v>一般农户50人（其中脱贫户5户12人）</v>
          </cell>
          <cell r="O74" t="str">
            <v>项目实施后可有效拉动区域经济增长，为脱贫户的一般农户提供就业岗位。</v>
          </cell>
          <cell r="P74" t="str">
            <v>脱贫户和村民代表参加项目确定会议、决议。农户通过土地流转、就近务工增加收入。</v>
          </cell>
        </row>
        <row r="75">
          <cell r="A75">
            <v>69</v>
          </cell>
          <cell r="B75" t="str">
            <v>南川区兴隆镇永福村2022年茶叶基地建设</v>
          </cell>
          <cell r="C75" t="str">
            <v>产业项目</v>
          </cell>
          <cell r="D75" t="str">
            <v>新建</v>
          </cell>
          <cell r="E75" t="str">
            <v>永福村</v>
          </cell>
          <cell r="F75">
            <v>2022</v>
          </cell>
          <cell r="G75" t="str">
            <v>区乡村振兴局</v>
          </cell>
          <cell r="H75" t="str">
            <v>兴隆镇（重庆市南川区兴又缘茶叶有限公司）</v>
          </cell>
          <cell r="I75" t="str">
            <v>购买茶叶光波多功能机一台。</v>
          </cell>
          <cell r="J75">
            <v>52.8</v>
          </cell>
          <cell r="K75">
            <v>35</v>
          </cell>
          <cell r="L75">
            <v>17.8</v>
          </cell>
          <cell r="M75" t="str">
            <v>中央资金</v>
          </cell>
          <cell r="N75" t="str">
            <v>一般农户100人，（其中脱贫户10户35人）</v>
          </cell>
          <cell r="O75" t="str">
            <v>项目实施后可有效拉动区域经济增长，为脱贫户的一般农户提供就业岗位。</v>
          </cell>
          <cell r="P75" t="str">
            <v>脱贫户和村民代表参加项目确定会议、决议。农户通过土地流转、就近务工增加收入。</v>
          </cell>
        </row>
        <row r="76">
          <cell r="A76">
            <v>70</v>
          </cell>
          <cell r="B76" t="str">
            <v>南川区兴隆镇金星社区2022年乡村旅游建设项目</v>
          </cell>
          <cell r="C76" t="str">
            <v>产业项目</v>
          </cell>
          <cell r="D76" t="str">
            <v>改扩建</v>
          </cell>
          <cell r="E76" t="str">
            <v>金星社区</v>
          </cell>
          <cell r="F76">
            <v>2022</v>
          </cell>
          <cell r="G76" t="str">
            <v>区乡村振兴局</v>
          </cell>
          <cell r="H76" t="str">
            <v>兴隆镇(重庆庆酒酿酒庄园有限公司)</v>
          </cell>
          <cell r="I76" t="str">
            <v>1.开挖土方6000方，改建山坪塘一口2500㎡；2.新建休闲凉亭1座，新修步游道2公里；3.种植观赏性树木、果树等5亩。</v>
          </cell>
          <cell r="J76">
            <v>160</v>
          </cell>
          <cell r="K76">
            <v>100</v>
          </cell>
          <cell r="L76">
            <v>60</v>
          </cell>
          <cell r="M76" t="str">
            <v>市级资金</v>
          </cell>
          <cell r="N76" t="str">
            <v>一般农户40人（其中脱贫户2户5人）</v>
          </cell>
          <cell r="O76" t="str">
            <v>项目实施可带动南川及周边40人参与务工，增加收入。</v>
          </cell>
          <cell r="P76" t="str">
            <v>1.通过农业项目财政补助资金股权化方案，获得分红收益；
2.通过提供新增岗位获得就业机会，带动群众获得收益。</v>
          </cell>
        </row>
      </sheetData>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筛选分析-(列H) (计数)"/>
    </sheetNames>
    <sheetDataSet>
      <sheetData sheetId="0">
        <row r="1">
          <cell r="B1" t="str">
            <v>附件</v>
          </cell>
        </row>
        <row r="2">
          <cell r="A2" t="str">
            <v>南川区2022年财政衔接推进乡村振兴补助资金项目计划表</v>
          </cell>
        </row>
        <row r="3">
          <cell r="P3" t="str">
            <v>单位：万元</v>
          </cell>
        </row>
        <row r="4">
          <cell r="A4" t="str">
            <v>序号</v>
          </cell>
          <cell r="B4" t="str">
            <v>项目名称</v>
          </cell>
          <cell r="C4" t="str">
            <v>项目类别</v>
          </cell>
          <cell r="D4" t="str">
            <v>建设性质</v>
          </cell>
          <cell r="E4" t="str">
            <v>实施地点</v>
          </cell>
          <cell r="F4" t="str">
            <v>实施年度</v>
          </cell>
          <cell r="G4" t="str">
            <v>实施单位</v>
          </cell>
        </row>
        <row r="4">
          <cell r="I4" t="str">
            <v>建设任务</v>
          </cell>
          <cell r="J4" t="str">
            <v>资金规模和筹资方式</v>
          </cell>
        </row>
        <row r="4">
          <cell r="M4" t="str">
            <v>资金性质</v>
          </cell>
          <cell r="N4" t="str">
            <v>受益对象</v>
          </cell>
          <cell r="O4" t="str">
            <v>绩效目标</v>
          </cell>
          <cell r="P4" t="str">
            <v>群众参与和带贫减贫机制</v>
          </cell>
        </row>
        <row r="5">
          <cell r="G5" t="str">
            <v>主管部门</v>
          </cell>
          <cell r="H5" t="str">
            <v>业主单位</v>
          </cell>
        </row>
        <row r="5">
          <cell r="J5" t="str">
            <v>小计(万元）</v>
          </cell>
          <cell r="K5" t="str">
            <v>财政衔接资金</v>
          </cell>
          <cell r="L5" t="str">
            <v>其他资金</v>
          </cell>
        </row>
        <row r="6">
          <cell r="B6" t="str">
            <v>合计</v>
          </cell>
        </row>
        <row r="6">
          <cell r="J6">
            <v>6230.1</v>
          </cell>
          <cell r="K6">
            <v>5072</v>
          </cell>
          <cell r="L6">
            <v>1158.1</v>
          </cell>
        </row>
        <row r="7">
          <cell r="A7">
            <v>1</v>
          </cell>
          <cell r="B7" t="str">
            <v>南川区2022年小额贷款贴息</v>
          </cell>
          <cell r="C7" t="str">
            <v>金融扶贫</v>
          </cell>
          <cell r="D7" t="str">
            <v>新建</v>
          </cell>
          <cell r="E7" t="str">
            <v>南川区</v>
          </cell>
          <cell r="F7">
            <v>2022</v>
          </cell>
          <cell r="G7" t="str">
            <v>区乡村振兴局</v>
          </cell>
          <cell r="H7" t="str">
            <v>区乡村振兴局</v>
          </cell>
          <cell r="I7" t="str">
            <v>脱贫户小额贷款贴息补助资金按照银行同期贷款基准利率按年贴息。</v>
          </cell>
          <cell r="J7">
            <v>170</v>
          </cell>
          <cell r="K7">
            <v>170</v>
          </cell>
        </row>
        <row r="7">
          <cell r="M7" t="str">
            <v>中央资金</v>
          </cell>
          <cell r="N7" t="str">
            <v>脱贫户800人</v>
          </cell>
          <cell r="O7" t="str">
            <v>项目按照银行同期贷款基准利率按年贴息，其中脱贫户800人。</v>
          </cell>
          <cell r="P7" t="str">
            <v>全区脱贫户800人参与项目实施，通过小额贷款贴息减少脱贫户800人贷款成本方面的支出2175元/人•年。</v>
          </cell>
        </row>
        <row r="8">
          <cell r="A8">
            <v>2</v>
          </cell>
          <cell r="B8" t="str">
            <v>南川区2022年驻乡驻村工作队培训</v>
          </cell>
          <cell r="C8" t="str">
            <v>教育扶贫</v>
          </cell>
          <cell r="D8" t="str">
            <v>新建</v>
          </cell>
          <cell r="E8" t="str">
            <v>南川区</v>
          </cell>
          <cell r="F8">
            <v>2022</v>
          </cell>
          <cell r="G8" t="str">
            <v>区乡村振兴局</v>
          </cell>
          <cell r="H8" t="str">
            <v>区乡村振兴局</v>
          </cell>
          <cell r="I8" t="str">
            <v>用于全区驻乡驻村工作队培训。</v>
          </cell>
          <cell r="J8">
            <v>31.18</v>
          </cell>
          <cell r="K8">
            <v>31.18</v>
          </cell>
        </row>
        <row r="8">
          <cell r="M8" t="str">
            <v>市级资金</v>
          </cell>
          <cell r="N8" t="str">
            <v>脱贫户500人</v>
          </cell>
          <cell r="O8" t="str">
            <v>通过培训提升驻村干部政策业务水平，指导有意愿的脱贫户发展产业，增加其家庭收入。</v>
          </cell>
          <cell r="P8" t="str">
            <v>通过培训，提升干部能力，引导群众增收。</v>
          </cell>
        </row>
        <row r="9">
          <cell r="A9">
            <v>3</v>
          </cell>
          <cell r="B9" t="str">
            <v>南川区2022年镇街干部培训</v>
          </cell>
          <cell r="C9" t="str">
            <v>教育扶贫</v>
          </cell>
          <cell r="D9" t="str">
            <v>新建</v>
          </cell>
          <cell r="E9" t="str">
            <v>南川区</v>
          </cell>
          <cell r="F9">
            <v>2022</v>
          </cell>
          <cell r="G9" t="str">
            <v>区乡村振兴局</v>
          </cell>
          <cell r="H9" t="str">
            <v>区乡村振兴局</v>
          </cell>
          <cell r="I9" t="str">
            <v>用于乡镇（街道）乡村振兴干部培训。</v>
          </cell>
          <cell r="J9">
            <v>11.18</v>
          </cell>
          <cell r="K9">
            <v>11.18</v>
          </cell>
        </row>
        <row r="9">
          <cell r="M9" t="str">
            <v>市级资金</v>
          </cell>
          <cell r="N9" t="str">
            <v>脱贫户500人</v>
          </cell>
          <cell r="O9" t="str">
            <v>通过培训提升乡镇（街道）干部政策业务水平，指导有意愿的脱贫户发展产业，增加其家庭收入。</v>
          </cell>
          <cell r="P9" t="str">
            <v>通过培训，提升干部能力，引导群众增收。</v>
          </cell>
        </row>
        <row r="10">
          <cell r="A10">
            <v>4</v>
          </cell>
          <cell r="B10" t="str">
            <v>南川区2022年综合防贫保险</v>
          </cell>
          <cell r="C10" t="str">
            <v>健康扶贫</v>
          </cell>
          <cell r="D10" t="str">
            <v>新建</v>
          </cell>
          <cell r="E10" t="str">
            <v>南川区</v>
          </cell>
          <cell r="F10">
            <v>2022</v>
          </cell>
          <cell r="G10" t="str">
            <v>区乡村振兴局</v>
          </cell>
          <cell r="H10" t="str">
            <v>区乡村振兴局</v>
          </cell>
          <cell r="I10" t="str">
            <v>用于为全区农村居民购买综合防贫保险。</v>
          </cell>
          <cell r="J10">
            <v>142.9</v>
          </cell>
          <cell r="K10">
            <v>142.9</v>
          </cell>
        </row>
        <row r="10">
          <cell r="M10" t="str">
            <v>市级资金</v>
          </cell>
          <cell r="N10" t="str">
            <v>脱贫户11371户39336人</v>
          </cell>
          <cell r="O10" t="str">
            <v>建立健全防止返贫长效机制，减轻农村困难家庭就医困难，增强抵御意外风险能力。</v>
          </cell>
          <cell r="P10" t="str">
            <v>全区部分脱贫群众参与项目论证，减少保险支出。</v>
          </cell>
        </row>
        <row r="11">
          <cell r="A11">
            <v>5</v>
          </cell>
          <cell r="B11" t="str">
            <v>南川区2022年雨露技工培训</v>
          </cell>
          <cell r="C11" t="str">
            <v>就业扶贫</v>
          </cell>
          <cell r="D11" t="str">
            <v>新建</v>
          </cell>
          <cell r="E11" t="str">
            <v>南川区</v>
          </cell>
          <cell r="F11">
            <v>2022</v>
          </cell>
          <cell r="G11" t="str">
            <v>区乡村振兴局</v>
          </cell>
          <cell r="H11" t="str">
            <v>区乡村振兴局</v>
          </cell>
          <cell r="I11" t="str">
            <v>培训雨露技工500人。</v>
          </cell>
          <cell r="J11">
            <v>300</v>
          </cell>
          <cell r="K11">
            <v>300</v>
          </cell>
        </row>
        <row r="11">
          <cell r="M11" t="str">
            <v>市级资金</v>
          </cell>
          <cell r="N11" t="str">
            <v>脱贫户500人</v>
          </cell>
          <cell r="O11" t="str">
            <v>培训合格率达到95%。</v>
          </cell>
          <cell r="P11" t="str">
            <v>训后首次就业率不低于80%。</v>
          </cell>
        </row>
        <row r="12">
          <cell r="A12">
            <v>6</v>
          </cell>
          <cell r="B12" t="str">
            <v>南川区2022年第一批财政衔接资金项目管理费</v>
          </cell>
          <cell r="C12" t="str">
            <v>项目管理费</v>
          </cell>
          <cell r="D12" t="str">
            <v>新建</v>
          </cell>
          <cell r="E12" t="str">
            <v>南川区</v>
          </cell>
          <cell r="F12">
            <v>2022</v>
          </cell>
          <cell r="G12" t="str">
            <v>区乡村振兴局</v>
          </cell>
          <cell r="H12" t="str">
            <v>区乡村振兴局</v>
          </cell>
          <cell r="I12" t="str">
            <v>按照不超过1%的比例从财政衔接资金中统筹安排项目管理费，由区级使用。项目管理费主要用于项目前期设计、评审、招标、监理以及验收等与项目管理相关的支出。</v>
          </cell>
          <cell r="J12">
            <v>50</v>
          </cell>
          <cell r="K12">
            <v>50</v>
          </cell>
        </row>
        <row r="12">
          <cell r="M12" t="str">
            <v>市级资金</v>
          </cell>
          <cell r="N12" t="str">
            <v>一般农户1000人（其中脱贫户800人）</v>
          </cell>
          <cell r="O12" t="str">
            <v>做好项目管理工作，群众受益。</v>
          </cell>
          <cell r="P12" t="str">
            <v>义务监督员120人参与项目实施过程中资金使用的监督，做好项目管理工作，群众受益。</v>
          </cell>
        </row>
        <row r="13">
          <cell r="A13">
            <v>7</v>
          </cell>
          <cell r="B13" t="str">
            <v>南川区脱贫户购买合作医疗保险补贴</v>
          </cell>
          <cell r="C13" t="str">
            <v>健康扶贫</v>
          </cell>
          <cell r="D13" t="str">
            <v>新建</v>
          </cell>
          <cell r="E13" t="str">
            <v>南川区</v>
          </cell>
          <cell r="F13">
            <v>2022</v>
          </cell>
          <cell r="G13" t="str">
            <v>区医保局</v>
          </cell>
          <cell r="H13" t="str">
            <v>区医保局</v>
          </cell>
          <cell r="I13" t="str">
            <v>用于脱贫户购买2021年合作医疗保险补贴（事后资助）。</v>
          </cell>
          <cell r="J13">
            <v>10</v>
          </cell>
          <cell r="K13">
            <v>10</v>
          </cell>
        </row>
        <row r="13">
          <cell r="M13" t="str">
            <v>市级资金</v>
          </cell>
          <cell r="N13" t="str">
            <v>脱贫户472人</v>
          </cell>
          <cell r="O13" t="str">
            <v>购买合作医疗保险，解决脱贫户就医难。</v>
          </cell>
          <cell r="P13" t="str">
            <v>全区部分脱贫群众参与项目论证，减少医疗保险支出。</v>
          </cell>
        </row>
        <row r="14">
          <cell r="A14">
            <v>8</v>
          </cell>
          <cell r="B14" t="str">
            <v>脱贫户购买合作医疗保险补贴</v>
          </cell>
          <cell r="C14" t="str">
            <v>健康扶贫</v>
          </cell>
          <cell r="D14" t="str">
            <v>新建</v>
          </cell>
          <cell r="E14" t="str">
            <v>南川区</v>
          </cell>
          <cell r="F14">
            <v>2022</v>
          </cell>
          <cell r="G14" t="str">
            <v>区税务局</v>
          </cell>
          <cell r="H14" t="str">
            <v>区税务局</v>
          </cell>
          <cell r="I14" t="str">
            <v>用于脱贫户购买2021年合作医疗保险补贴（新增人员）。</v>
          </cell>
          <cell r="J14">
            <v>25.36</v>
          </cell>
          <cell r="K14">
            <v>25.36</v>
          </cell>
        </row>
        <row r="14">
          <cell r="M14" t="str">
            <v>市级资金</v>
          </cell>
          <cell r="N14" t="str">
            <v>脱贫户372人</v>
          </cell>
          <cell r="O14" t="str">
            <v>购买合作医疗保险，解决脱贫户就医难。</v>
          </cell>
          <cell r="P14" t="str">
            <v>全区部分脱贫群众参与项目论证，减少医疗保险支出。</v>
          </cell>
        </row>
        <row r="15">
          <cell r="A15">
            <v>9</v>
          </cell>
          <cell r="B15" t="str">
            <v>南川区黎香湖镇南湖村2022年乡村旅游发展项目</v>
          </cell>
          <cell r="C15" t="str">
            <v>村基础设施</v>
          </cell>
          <cell r="D15" t="str">
            <v>新建</v>
          </cell>
          <cell r="E15" t="str">
            <v>南湖村</v>
          </cell>
          <cell r="F15">
            <v>2022</v>
          </cell>
          <cell r="G15" t="str">
            <v>区乡村振兴局</v>
          </cell>
          <cell r="H15" t="str">
            <v>黎香湖镇</v>
          </cell>
          <cell r="I15" t="str">
            <v>完善乡村旅游基础设施，培育旅游元素。</v>
          </cell>
          <cell r="J15">
            <v>380</v>
          </cell>
          <cell r="K15">
            <v>380</v>
          </cell>
        </row>
        <row r="15">
          <cell r="M15" t="str">
            <v>市级资金</v>
          </cell>
          <cell r="N15" t="str">
            <v>一般农户185户460人（其中脱贫户16户41人）</v>
          </cell>
          <cell r="O15" t="str">
            <v>通过发展乡村旅游，带动脱贫群众增收。</v>
          </cell>
          <cell r="P15" t="str">
            <v>10户脱贫户参加前期项目确定会议、决议，通过项目建设改善出行条件。</v>
          </cell>
        </row>
        <row r="16">
          <cell r="A16">
            <v>10</v>
          </cell>
          <cell r="B16" t="str">
            <v>南川区南平镇永安村2022年乡村旅游发展项目</v>
          </cell>
          <cell r="C16" t="str">
            <v>村基础设施</v>
          </cell>
          <cell r="D16" t="str">
            <v>新建</v>
          </cell>
          <cell r="E16" t="str">
            <v>永安村</v>
          </cell>
          <cell r="F16">
            <v>2022</v>
          </cell>
          <cell r="G16" t="str">
            <v>区乡村振兴局</v>
          </cell>
          <cell r="H16" t="str">
            <v>南平镇</v>
          </cell>
          <cell r="I16" t="str">
            <v>围绕乡村旅游发展，提档升级农家乐，配套完善相关基础设施。</v>
          </cell>
          <cell r="J16">
            <v>380</v>
          </cell>
          <cell r="K16">
            <v>380</v>
          </cell>
        </row>
        <row r="16">
          <cell r="M16" t="str">
            <v>市级资金</v>
          </cell>
          <cell r="N16" t="str">
            <v>一般农户12户50人（其中脱贫户1户4人）</v>
          </cell>
          <cell r="O16" t="str">
            <v>通过促进乡村旅游发展，带动脱贫群众增收500元左右。</v>
          </cell>
          <cell r="P16" t="str">
            <v>8人参与前期项目确定会议、决定,15人参与入库项目的选拔,3人参与项目实施过程中施工质里和资金使用的监管。项目建设可就近解决务工10人以上（其中脱贫户1人。</v>
          </cell>
        </row>
        <row r="17">
          <cell r="A17">
            <v>11</v>
          </cell>
          <cell r="B17" t="str">
            <v>南川区山王坪镇龙泉村2022年农旅融合项目(第一期)</v>
          </cell>
          <cell r="C17" t="str">
            <v>村基础设施</v>
          </cell>
          <cell r="D17" t="str">
            <v>新建</v>
          </cell>
          <cell r="E17" t="str">
            <v>龙泉村</v>
          </cell>
          <cell r="F17">
            <v>2022</v>
          </cell>
          <cell r="G17" t="str">
            <v>区乡村振兴局</v>
          </cell>
          <cell r="H17" t="str">
            <v>山王坪镇</v>
          </cell>
          <cell r="I17" t="str">
            <v>以“白颊黑叶猴”为主题打造文化主题村，建设主要内容为福寿寺入口、秦家湾区域广场、秦家湾药田种植示范园等。</v>
          </cell>
          <cell r="J17">
            <v>380</v>
          </cell>
          <cell r="K17">
            <v>380</v>
          </cell>
        </row>
        <row r="17">
          <cell r="M17" t="str">
            <v>市级资金</v>
          </cell>
          <cell r="N17" t="str">
            <v>一般农户102户326人(其中脱贫户11户36人)</v>
          </cell>
          <cell r="O17" t="str">
            <v>项目实施可突出旅游主题，营造文化旅游氛围。</v>
          </cell>
          <cell r="P17" t="str">
            <v>11户脱贫户参加前期项目确定会议，决议，通过项目建设促进乡村旅游发展，助农增收。</v>
          </cell>
        </row>
        <row r="18">
          <cell r="A18">
            <v>12</v>
          </cell>
          <cell r="B18" t="str">
            <v>南川区三泉镇观音村2022年乡村旅游发展项目</v>
          </cell>
          <cell r="C18" t="str">
            <v>村基础设施</v>
          </cell>
          <cell r="D18" t="str">
            <v>新建</v>
          </cell>
          <cell r="E18" t="str">
            <v>观音村</v>
          </cell>
          <cell r="F18">
            <v>2022</v>
          </cell>
          <cell r="G18" t="str">
            <v>区乡村振兴局</v>
          </cell>
          <cell r="H18" t="str">
            <v>三泉镇</v>
          </cell>
          <cell r="I18" t="str">
            <v>围绕乡村旅游发展，提档升级农家乐，配套完善相关基础设施。</v>
          </cell>
          <cell r="J18">
            <v>280</v>
          </cell>
          <cell r="K18">
            <v>280</v>
          </cell>
        </row>
        <row r="18">
          <cell r="M18" t="str">
            <v>中央资金</v>
          </cell>
          <cell r="N18" t="str">
            <v>一般农户50户200人（其中脱贫户10户35人）</v>
          </cell>
          <cell r="O18" t="str">
            <v>完善乡村旅游基础设施，促进乡村旅游发展，带动脱贫群众增收。</v>
          </cell>
          <cell r="P18" t="str">
            <v>5户脱贫户参加前期项目确定会议、决议，通过项目建设解决群众务工问题和带动群众增收。</v>
          </cell>
        </row>
        <row r="19">
          <cell r="A19">
            <v>13</v>
          </cell>
          <cell r="B19" t="str">
            <v>南川区鸣玉镇中心社区2022年“稻香渔歌”乡村振兴示范项目（第二期）</v>
          </cell>
          <cell r="C19" t="str">
            <v>村基础设施</v>
          </cell>
          <cell r="D19" t="str">
            <v>新建</v>
          </cell>
          <cell r="E19" t="str">
            <v>中心社区</v>
          </cell>
          <cell r="F19">
            <v>2022</v>
          </cell>
          <cell r="G19" t="str">
            <v>区乡村振兴局</v>
          </cell>
          <cell r="H19" t="str">
            <v>鸣玉镇</v>
          </cell>
          <cell r="I19" t="str">
            <v>打造180亩油稻轮作种植基地，完成产业基础设施建设。</v>
          </cell>
          <cell r="J19">
            <v>200</v>
          </cell>
          <cell r="K19">
            <v>200</v>
          </cell>
        </row>
        <row r="19">
          <cell r="M19" t="str">
            <v>中央资金</v>
          </cell>
          <cell r="N19" t="str">
            <v>一般农户140户501人（其中脱贫户1户3人）</v>
          </cell>
          <cell r="O19" t="str">
            <v>打造乡村振兴示范点，项目可带动当地乡村旅游发展，带动农户参与务工，流转土地，解决10人以上就近务工；实现农户收入增加。</v>
          </cell>
          <cell r="P19" t="str">
            <v>30人参与前期项目确定会议、决定，30人参与入库项目的选择，5人参与项目实施过程中施工质量和资金使用的监管。解决10人以上就近务工；带动乡村旅游，实现周边农户140户501人（其中脱贫户1户3人）收入增加。</v>
          </cell>
        </row>
        <row r="20">
          <cell r="A20">
            <v>14</v>
          </cell>
          <cell r="B20" t="str">
            <v>南川区大有镇水源村2022年蔬菜基地建设</v>
          </cell>
          <cell r="C20" t="str">
            <v>产业项目</v>
          </cell>
          <cell r="D20" t="str">
            <v>新建</v>
          </cell>
          <cell r="E20" t="str">
            <v>水源村</v>
          </cell>
          <cell r="F20">
            <v>2022</v>
          </cell>
          <cell r="G20" t="str">
            <v>区乡村振兴局</v>
          </cell>
          <cell r="H20" t="str">
            <v>大有镇（重庆市南川区逢秋荣高粱种植专业合作社）</v>
          </cell>
          <cell r="I20" t="str">
            <v>新建蔬菜基地基础设施，单栋钢架大棚20亩。节水灌溉设施；节水灌溉设施大棚灌溉系统20亩；110mmPE1.0MPa900米，ϕ90mmPE1.0MPa350米,ϕ75mmPE1.0MPa600m。ϕ50mmPE1.0MPa600m。</v>
          </cell>
          <cell r="J20">
            <v>43</v>
          </cell>
          <cell r="K20">
            <v>30</v>
          </cell>
          <cell r="L20">
            <v>13</v>
          </cell>
          <cell r="M20" t="str">
            <v>中央资金</v>
          </cell>
          <cell r="N20" t="str">
            <v>一般农户8户28人（其中脱贫户2户8人）</v>
          </cell>
          <cell r="O20" t="str">
            <v>项目实施后8户28人受益，其中脱贫户2户8人。</v>
          </cell>
          <cell r="P20" t="str">
            <v>群众参与项目论证，项目建成后提高产业发展，带动脱贫户务工。</v>
          </cell>
        </row>
        <row r="21">
          <cell r="A21">
            <v>15</v>
          </cell>
          <cell r="B21" t="str">
            <v>南川区大有镇水源村2022年水稻基地产业路项目</v>
          </cell>
          <cell r="C21" t="str">
            <v>村基础设施</v>
          </cell>
          <cell r="D21" t="str">
            <v>新建</v>
          </cell>
          <cell r="E21" t="str">
            <v>水源村</v>
          </cell>
          <cell r="F21">
            <v>2022</v>
          </cell>
          <cell r="G21" t="str">
            <v>区乡村振兴局</v>
          </cell>
          <cell r="H21" t="str">
            <v>大有镇</v>
          </cell>
          <cell r="I21" t="str">
            <v>新开挖硬化洞湾至铺子产业道路1.2公里、宽4.5米。</v>
          </cell>
          <cell r="J21">
            <v>20</v>
          </cell>
          <cell r="K21">
            <v>20</v>
          </cell>
        </row>
        <row r="21">
          <cell r="M21" t="str">
            <v>中央资金</v>
          </cell>
          <cell r="N21" t="str">
            <v>一般农户50户200人（其中脱贫户5户19人）</v>
          </cell>
          <cell r="O21" t="str">
            <v>项目实施后提高周围农户200人出行方便程度，其中脱贫户5户19人。</v>
          </cell>
          <cell r="P21" t="str">
            <v>8户脱贫户参与入库项目的选择，为脱贫户提供就业岗位，增加收入。</v>
          </cell>
        </row>
        <row r="22">
          <cell r="A22">
            <v>16</v>
          </cell>
          <cell r="B22" t="str">
            <v>南川区大有镇指拇村2022年中药材基地产业路项目</v>
          </cell>
          <cell r="C22" t="str">
            <v>村基础设施</v>
          </cell>
          <cell r="D22" t="str">
            <v>新建</v>
          </cell>
          <cell r="E22" t="str">
            <v>指拇村</v>
          </cell>
          <cell r="F22">
            <v>2022</v>
          </cell>
          <cell r="G22" t="str">
            <v>区乡村振兴局</v>
          </cell>
          <cell r="H22" t="str">
            <v>大有镇</v>
          </cell>
          <cell r="I22" t="str">
            <v>C25混凝土硬化指拇村6社转龙庙至长岭杠垭口道路400米，宽度4.5米。</v>
          </cell>
          <cell r="J22">
            <v>25.48</v>
          </cell>
          <cell r="K22">
            <v>25.48</v>
          </cell>
        </row>
        <row r="22">
          <cell r="M22" t="str">
            <v>市级资金</v>
          </cell>
          <cell r="N22" t="str">
            <v>一般农户92户342人（其中脱贫户7户29人）</v>
          </cell>
          <cell r="O22" t="str">
            <v>项目实施可完善基础设施建设。342人受益，其中脱贫户29人，方便周边产业发展。</v>
          </cell>
          <cell r="P22" t="str">
            <v>5户参加前期项目确定会议、决议。项目实施可完善基础设施建设，解决30人出行难问题，方便周边产业发展。</v>
          </cell>
        </row>
        <row r="23">
          <cell r="A23">
            <v>17</v>
          </cell>
          <cell r="B23" t="str">
            <v>南川区东城街道黄淦村2022年盐菜加工厂建设</v>
          </cell>
          <cell r="C23" t="str">
            <v>产业项目</v>
          </cell>
          <cell r="D23" t="str">
            <v>新建</v>
          </cell>
          <cell r="E23" t="str">
            <v>黄淦村</v>
          </cell>
          <cell r="F23">
            <v>2022</v>
          </cell>
          <cell r="G23" t="str">
            <v>区乡村振兴局</v>
          </cell>
          <cell r="H23" t="str">
            <v>东城街道（南川区黄淦盐菜加工厂）</v>
          </cell>
          <cell r="I23" t="str">
            <v>堡坎建设70m³，平场500㎡，修建晒场400㎡，新建晒床400㎡，购买场地转运车1辆。</v>
          </cell>
          <cell r="J23">
            <v>21</v>
          </cell>
          <cell r="K23">
            <v>14</v>
          </cell>
          <cell r="L23">
            <v>7</v>
          </cell>
          <cell r="M23" t="str">
            <v>中央资金</v>
          </cell>
          <cell r="N23" t="str">
            <v>一般农户40户105人（其中脱贫户8户34人）</v>
          </cell>
          <cell r="O23" t="str">
            <v>项目建成后能带动黄淦村产业经济发展，带动40户农户增收1000元/户.年，其中脱贫户8户。</v>
          </cell>
          <cell r="P23" t="str">
            <v>村民代表20余人参与前期项目确定会议，带动40户农户增收1000元/户.年，其中脱贫户8户。</v>
          </cell>
        </row>
        <row r="24">
          <cell r="A24">
            <v>18</v>
          </cell>
          <cell r="B24" t="str">
            <v>南川区东城街道黄淦村2022年长屋间山坪塘整治项目</v>
          </cell>
          <cell r="C24" t="str">
            <v>村基础设施</v>
          </cell>
          <cell r="D24" t="str">
            <v>新建</v>
          </cell>
          <cell r="E24" t="str">
            <v>黄淦村</v>
          </cell>
          <cell r="F24">
            <v>2022</v>
          </cell>
          <cell r="G24" t="str">
            <v>区乡村振兴局</v>
          </cell>
          <cell r="H24" t="str">
            <v>东城街道</v>
          </cell>
          <cell r="I24" t="str">
            <v>维修整治山坪塘一口2000立方米。</v>
          </cell>
          <cell r="J24">
            <v>10</v>
          </cell>
          <cell r="K24">
            <v>10</v>
          </cell>
        </row>
        <row r="24">
          <cell r="M24" t="str">
            <v>市级资金</v>
          </cell>
          <cell r="N24" t="str">
            <v>一般农户21户60余人（其中脱贫户4户15人）</v>
          </cell>
          <cell r="O24" t="str">
            <v>项目建成后可灌溉7、9社农田约80亩，增加粮食亩产量。受益村民21户60余人，其中脱贫户4户15人。</v>
          </cell>
          <cell r="P24" t="str">
            <v>村民代表18人参与前期项目确定会议，项目建成后可灌溉7、9社农田约80亩，增加粮食亩产量。受益7、9社农户21户60余人，其中脱贫户4户15人。</v>
          </cell>
        </row>
        <row r="25">
          <cell r="A25">
            <v>19</v>
          </cell>
          <cell r="B25" t="str">
            <v>南川区峰岩乡峰胜村2022年李子基地建设</v>
          </cell>
          <cell r="C25" t="str">
            <v>产业项目</v>
          </cell>
          <cell r="D25" t="str">
            <v>改扩建</v>
          </cell>
          <cell r="E25" t="str">
            <v>峰胜村</v>
          </cell>
          <cell r="F25">
            <v>2022</v>
          </cell>
          <cell r="G25" t="str">
            <v>区乡村振兴局</v>
          </cell>
          <cell r="H25" t="str">
            <v>峰岩乡（重庆市南川区峰胜长丰李子种植专业合作社）</v>
          </cell>
          <cell r="I25" t="str">
            <v>140亩李子基地后续管护。</v>
          </cell>
          <cell r="J25">
            <v>14</v>
          </cell>
          <cell r="K25">
            <v>10</v>
          </cell>
          <cell r="L25">
            <v>4</v>
          </cell>
          <cell r="M25" t="str">
            <v>中央资金</v>
          </cell>
          <cell r="N25" t="str">
            <v>一般农户38户140人（其中脱困户7户18人）</v>
          </cell>
          <cell r="O25" t="str">
            <v>加大产出，提升收入，长期固定使用周边群众务工20人,其中脱困户7户，7人务工，年人均纯收入增加2000元。</v>
          </cell>
          <cell r="P25" t="str">
            <v>10人参加前期项目确定会议、决议，7人参加入库项目的选择，10人参加项目实施过程中项目质量和资金使用的监督。项目增产增收后按照产业发展协议5000元加收入的2%作为村级收入。</v>
          </cell>
        </row>
        <row r="26">
          <cell r="A26">
            <v>20</v>
          </cell>
          <cell r="B26" t="str">
            <v>南川区峰岩乡正阳村2022年乡村旅游配套基础设施建设项目</v>
          </cell>
          <cell r="C26" t="str">
            <v>村基础设施</v>
          </cell>
          <cell r="D26" t="str">
            <v>改扩建</v>
          </cell>
          <cell r="E26" t="str">
            <v>正阳村</v>
          </cell>
          <cell r="F26">
            <v>2022</v>
          </cell>
          <cell r="G26" t="str">
            <v>区乡村振兴局</v>
          </cell>
          <cell r="H26" t="str">
            <v>峰岩乡</v>
          </cell>
          <cell r="I26" t="str">
            <v>1.室外广场回填2700立方土石方，广场砌筑堡坎84立方，广场场地硬化440平方；2.维修汤盆大桥至雷劈石段人行便道1.3公里；3.室内购买民宿运行设施设备。</v>
          </cell>
          <cell r="J26">
            <v>45</v>
          </cell>
          <cell r="K26">
            <v>45</v>
          </cell>
        </row>
        <row r="26">
          <cell r="M26" t="str">
            <v>市级资金</v>
          </cell>
          <cell r="N26" t="str">
            <v>一般农户462户1159人（其中脱困户36户105人）</v>
          </cell>
          <cell r="O26" t="str">
            <v>本项目建设完成后可推动发展正阳村集体经济联合社实体运行，推动正阳桥特色历史文化观光旅游，壮大正阳村集体经济，涉及全村462户1159人，其中脱困户36户105人。项目收入按照5:4:1集体经济联合社股份进行分红。</v>
          </cell>
          <cell r="P26" t="str">
            <v>20人参与前期项目确定会议，带动全村脱贫户受益，涉及全村462户1159人，其中脱困户36户105人。项目收入按照5:4:1集体经济联合社股份进行分红。年人均纯收入增加1000元。</v>
          </cell>
        </row>
        <row r="27">
          <cell r="A27">
            <v>21</v>
          </cell>
          <cell r="B27" t="str">
            <v>南川区南城街道庆岩社区四好农村道路建设项目</v>
          </cell>
          <cell r="C27" t="str">
            <v>村基础设施</v>
          </cell>
          <cell r="D27" t="str">
            <v>改扩建</v>
          </cell>
          <cell r="E27" t="str">
            <v>庆岩社区</v>
          </cell>
          <cell r="F27">
            <v>2022</v>
          </cell>
          <cell r="G27" t="str">
            <v>区乡村振兴局</v>
          </cell>
          <cell r="H27" t="str">
            <v>南城街道</v>
          </cell>
          <cell r="I27" t="str">
            <v>C25混凝土硬化四好农村道路，王家线至芭蕉土长1.814公里，王家线至石家杠长2.575公里，宽4.5米。</v>
          </cell>
          <cell r="J27">
            <v>257</v>
          </cell>
          <cell r="K27">
            <v>51</v>
          </cell>
          <cell r="L27">
            <v>206</v>
          </cell>
          <cell r="M27" t="str">
            <v>中央资金</v>
          </cell>
          <cell r="N27" t="str">
            <v>一般农户20户60人（其中脱贫户3户8人）</v>
          </cell>
          <cell r="O27" t="str">
            <v>项目实施后，可解决20户60人，其中脱贫户3户8人的出行难问题，方便群众，带动产业发展。</v>
          </cell>
          <cell r="P27" t="str">
            <v>5人参与前期项目决定会议，5人参与入库项目的选拔，5人参与项目实施中施工质量和资金使用的监督。</v>
          </cell>
        </row>
        <row r="28">
          <cell r="A28">
            <v>22</v>
          </cell>
          <cell r="B28" t="str">
            <v>南川区南城街道双河场村李克嘴至爱子台2020年四好农村道路建设</v>
          </cell>
          <cell r="C28" t="str">
            <v>村基础设施</v>
          </cell>
          <cell r="D28" t="str">
            <v>改扩建</v>
          </cell>
          <cell r="E28" t="str">
            <v>双河场村</v>
          </cell>
          <cell r="F28">
            <v>2022</v>
          </cell>
          <cell r="G28" t="str">
            <v>区乡村振兴局</v>
          </cell>
          <cell r="H28" t="str">
            <v>南城街道</v>
          </cell>
          <cell r="I28" t="str">
            <v>C25混凝土硬化李克嘴至爱子台四好农村道路2.864公里，宽4.5米。</v>
          </cell>
          <cell r="J28">
            <v>154</v>
          </cell>
          <cell r="K28">
            <v>40</v>
          </cell>
          <cell r="L28">
            <v>114</v>
          </cell>
          <cell r="M28" t="str">
            <v>中央资金</v>
          </cell>
          <cell r="N28" t="str">
            <v>一般农户20户50人（其中脱贫户5户15人）</v>
          </cell>
          <cell r="O28" t="str">
            <v>项目实施后，可解决20户50人，其中脱贫户5户15人的出行难问题，方便群众，带动产业发展。</v>
          </cell>
          <cell r="P28" t="str">
            <v>5人参与前期项目决定会议，5人参与入库项目的选拔，5人参与项目实施中施工质量和资金使用的监督。</v>
          </cell>
        </row>
        <row r="29">
          <cell r="A29">
            <v>23</v>
          </cell>
          <cell r="B29" t="str">
            <v>南川区南城街道双河场村2020年四好农村道路建设项目三标段</v>
          </cell>
          <cell r="C29" t="str">
            <v>村基础设施</v>
          </cell>
          <cell r="D29" t="str">
            <v>改扩建</v>
          </cell>
          <cell r="E29" t="str">
            <v>双河场村</v>
          </cell>
          <cell r="F29">
            <v>2022</v>
          </cell>
          <cell r="G29" t="str">
            <v>区乡村振兴局</v>
          </cell>
          <cell r="H29" t="str">
            <v>南城街道</v>
          </cell>
          <cell r="I29" t="str">
            <v>C25混凝土硬化张仁华至陈述良四好农村道路1.27公里，宽4.5米。</v>
          </cell>
          <cell r="J29">
            <v>67.8</v>
          </cell>
          <cell r="K29">
            <v>17</v>
          </cell>
          <cell r="L29">
            <v>50.8</v>
          </cell>
          <cell r="M29" t="str">
            <v>中央资金</v>
          </cell>
          <cell r="N29" t="str">
            <v>一般农户2户5人（其中脱贫户1户3人）</v>
          </cell>
          <cell r="O29" t="str">
            <v>项目实施后，可解决2户5人，其中脱贫户1户3人的出行难问题，方便群众，带动产业发展。</v>
          </cell>
          <cell r="P29" t="str">
            <v>5人参与前期项目决定会议，5人参与入库项目的选拔，5人参与项目实施中施工质量和资金使用的监督。</v>
          </cell>
        </row>
        <row r="30">
          <cell r="A30">
            <v>24</v>
          </cell>
          <cell r="B30" t="str">
            <v>南川区南城街道半溪河村2022年茶叶基地建设</v>
          </cell>
          <cell r="C30" t="str">
            <v>产业项目</v>
          </cell>
          <cell r="D30" t="str">
            <v>新建</v>
          </cell>
          <cell r="E30" t="str">
            <v>半溪河村</v>
          </cell>
          <cell r="F30">
            <v>2022</v>
          </cell>
          <cell r="G30" t="str">
            <v>区乡村振兴局</v>
          </cell>
          <cell r="H30" t="str">
            <v>南城街道（重庆市南川区南城茶叶专业合作社）</v>
          </cell>
          <cell r="I30" t="str">
            <v>1.新建避雨棚3个，合计600平方米；2.新建茶园施肥管道3000米；3.新建茶园单轨动力运送系统一套。</v>
          </cell>
          <cell r="J30">
            <v>45</v>
          </cell>
          <cell r="K30">
            <v>30</v>
          </cell>
          <cell r="L30">
            <v>15</v>
          </cell>
          <cell r="M30" t="str">
            <v>中央资金</v>
          </cell>
          <cell r="N30" t="str">
            <v>一般农户5户15人（其中脱贫户1户3人）</v>
          </cell>
          <cell r="O30" t="str">
            <v>项目建成后，可带动周边群众5户5人务工增收，其中脱贫户3人，年增收1000元/年。</v>
          </cell>
          <cell r="P30" t="str">
            <v>5人参与前期项目决定会议，5人参与入库项目的选拔，3人参与项目实施中施工质量和资金使用的监督。</v>
          </cell>
        </row>
        <row r="31">
          <cell r="A31">
            <v>25</v>
          </cell>
          <cell r="B31" t="str">
            <v>南川区南城街道金佛社区2022年水果基地建设</v>
          </cell>
          <cell r="C31" t="str">
            <v>产业项目</v>
          </cell>
          <cell r="D31" t="str">
            <v>新建</v>
          </cell>
          <cell r="E31" t="str">
            <v>金佛社区</v>
          </cell>
          <cell r="F31">
            <v>2022</v>
          </cell>
          <cell r="G31" t="str">
            <v>区乡村振兴局</v>
          </cell>
          <cell r="H31" t="str">
            <v>南城街道（重庆市南川区团帽儿家庭农场）</v>
          </cell>
          <cell r="I31" t="str">
            <v>1.新建双轨道动力运送系统1套；2.新建70m³水果保鲜冷藏库一个。</v>
          </cell>
          <cell r="J31">
            <v>15</v>
          </cell>
          <cell r="K31">
            <v>10</v>
          </cell>
          <cell r="L31">
            <v>5</v>
          </cell>
          <cell r="M31" t="str">
            <v>中央资金</v>
          </cell>
          <cell r="N31" t="str">
            <v>一般农户15户5人（其中脱贫户1户3人）</v>
          </cell>
          <cell r="O31" t="str">
            <v>项目建成后，可带动周边群众5户5人务工增收，其中脱贫户3人，年增收1000元/年。</v>
          </cell>
          <cell r="P31" t="str">
            <v>5人参与前期项目决定会议，5人参与入库项目的选拔，3人参与项目实施中施工质量和资金使用的监督。</v>
          </cell>
        </row>
        <row r="32">
          <cell r="A32">
            <v>26</v>
          </cell>
          <cell r="B32" t="str">
            <v>南川区南城街道万隆村2022年四好农村道路建设项目</v>
          </cell>
          <cell r="C32" t="str">
            <v>村基础设施</v>
          </cell>
          <cell r="D32" t="str">
            <v>新建</v>
          </cell>
          <cell r="E32" t="str">
            <v>万隆村</v>
          </cell>
          <cell r="F32">
            <v>2022</v>
          </cell>
          <cell r="G32" t="str">
            <v>区乡村振兴局</v>
          </cell>
          <cell r="H32" t="str">
            <v>南城街道</v>
          </cell>
          <cell r="I32" t="str">
            <v>C25混凝土硬化四好农村道路，石庆至303省道长1.4公里、钱家湾至卢池杠长0.2公里、张家坟堡至殷家嘴长0.1公里，宽4.5米。</v>
          </cell>
          <cell r="J32">
            <v>110</v>
          </cell>
          <cell r="K32">
            <v>30</v>
          </cell>
          <cell r="L32">
            <v>80</v>
          </cell>
          <cell r="M32" t="str">
            <v>中央资金</v>
          </cell>
          <cell r="N32" t="str">
            <v>一般农户30户75人（其中脱贫户3户8人）</v>
          </cell>
          <cell r="O32" t="str">
            <v>项目实施后，可解决3075人，其中脱贫户3户8人的出行难问题，带动产业发展。</v>
          </cell>
          <cell r="P32" t="str">
            <v>5人参与前期项目决定会议，5人参与入库项目的选拔，3人参与项目实施中施工质量和资金使用的监督。</v>
          </cell>
        </row>
        <row r="33">
          <cell r="A33">
            <v>27</v>
          </cell>
          <cell r="B33" t="str">
            <v>南川区庆元镇龙溪村2022年农产品展示中心建设</v>
          </cell>
          <cell r="C33" t="str">
            <v>村基础设施</v>
          </cell>
          <cell r="D33" t="str">
            <v>新建</v>
          </cell>
          <cell r="E33" t="str">
            <v>龙溪村</v>
          </cell>
          <cell r="F33">
            <v>2022</v>
          </cell>
          <cell r="G33" t="str">
            <v>区乡村振兴局</v>
          </cell>
          <cell r="H33" t="str">
            <v>庆元镇</v>
          </cell>
          <cell r="I33" t="str">
            <v>配套完善农产品销售展示中心附属基础设施:包括新建堡坎、挡墙、坝子硬化等。</v>
          </cell>
          <cell r="J33">
            <v>50</v>
          </cell>
          <cell r="K33">
            <v>50</v>
          </cell>
        </row>
        <row r="33">
          <cell r="M33" t="str">
            <v>市级资金</v>
          </cell>
          <cell r="N33" t="str">
            <v>一般农户690户2100人（其中脱贫户57户235人）</v>
          </cell>
          <cell r="O33" t="str">
            <v>推广龙溪村的农产品销售，带动群众年人均增收300元，惠及57户脱贫户235人。</v>
          </cell>
          <cell r="P33" t="str">
            <v>11人参与前期项目确定会议、决议，5人参与入库项目的选择，5人参与项目实施过程中施工质量和资金使用的监督。项目完成后，优先销售脱贫户的农产品，增加生产经营性收入。</v>
          </cell>
        </row>
        <row r="34">
          <cell r="A34">
            <v>28</v>
          </cell>
          <cell r="B34" t="str">
            <v>南川区三泉镇半河居委2022年四好农村公路建设项目</v>
          </cell>
          <cell r="C34" t="str">
            <v>村基础设施</v>
          </cell>
          <cell r="D34" t="str">
            <v>新建</v>
          </cell>
          <cell r="E34" t="str">
            <v>半河居委</v>
          </cell>
          <cell r="F34">
            <v>2022</v>
          </cell>
          <cell r="G34" t="str">
            <v>区乡村振兴局</v>
          </cell>
          <cell r="H34" t="str">
            <v>三泉镇</v>
          </cell>
          <cell r="I34" t="str">
            <v>实施半河居委昌炉河沟至孙家湾等4条四好农村公路改建工程，宽3.5米，水泥混凝土路面厚度不小于20cm,强度不低于25Mpa，总长4.239公里。其中昌炉河沟至孙家湾全长1.81公里，烂田湾至后湾全长0.227公里，五丘田至大宝全长0.885公里，渝道路主路口至落凼口全长1.317公里。</v>
          </cell>
          <cell r="J34">
            <v>207</v>
          </cell>
          <cell r="K34">
            <v>90</v>
          </cell>
          <cell r="L34">
            <v>117</v>
          </cell>
          <cell r="M34" t="str">
            <v>中央资金</v>
          </cell>
          <cell r="N34" t="str">
            <v>一般农户52户216人（其中脱贫户13户51人）</v>
          </cell>
          <cell r="O34" t="str">
            <v>解决群众和脱贫户出行难问题，带动半河居委产业发展。</v>
          </cell>
          <cell r="P34" t="str">
            <v>召开了受益农户大会，20人（其中脱贫人口7人）参与了前期项目入库申报工作，工程完工后，解决群众和脱贫户出行难问题，带动半河居委产业发展。</v>
          </cell>
        </row>
        <row r="35">
          <cell r="A35">
            <v>29</v>
          </cell>
          <cell r="B35" t="str">
            <v>南川区石墙镇汇仓村2022年中药材基地建设</v>
          </cell>
          <cell r="C35" t="str">
            <v>产业项目</v>
          </cell>
          <cell r="D35" t="str">
            <v>新建</v>
          </cell>
          <cell r="E35" t="str">
            <v>汇仓村</v>
          </cell>
          <cell r="F35">
            <v>2022</v>
          </cell>
          <cell r="G35" t="str">
            <v>区乡村振兴局</v>
          </cell>
          <cell r="H35" t="str">
            <v>石墙镇（重庆灏天生态农业科技有限公司）</v>
          </cell>
          <cell r="I35" t="str">
            <v>新建厂房1200㎡；购置大黄初加工生产设备4套。</v>
          </cell>
          <cell r="J35">
            <v>178</v>
          </cell>
          <cell r="K35">
            <v>100</v>
          </cell>
          <cell r="L35">
            <v>78</v>
          </cell>
          <cell r="M35" t="str">
            <v>中央资金</v>
          </cell>
          <cell r="N35" t="str">
            <v>一般农户20人（其中脱贫户4户4人）</v>
          </cell>
          <cell r="O35" t="str">
            <v>项目实施可解决当地就业20余人，人均增收1500元。</v>
          </cell>
          <cell r="P35" t="str">
            <v>8人参与前期项目确定会议、决议，8人参与入库项目的选择，3人参与项目实施过程中施工质量和资金使用的监督。</v>
          </cell>
        </row>
        <row r="36">
          <cell r="A36">
            <v>30</v>
          </cell>
          <cell r="B36" t="str">
            <v>南川区石墙镇楼岭村2022年巾帼“渝大嫂”“综合种养殖基地建设</v>
          </cell>
          <cell r="C36" t="str">
            <v>产业项目</v>
          </cell>
          <cell r="D36" t="str">
            <v>改扩建</v>
          </cell>
          <cell r="E36" t="str">
            <v>楼岭村</v>
          </cell>
          <cell r="F36">
            <v>2022</v>
          </cell>
          <cell r="G36" t="str">
            <v>区乡村振兴局</v>
          </cell>
          <cell r="H36" t="str">
            <v>石墙镇（重庆市南川区帮定林业专业合作社）</v>
          </cell>
          <cell r="I36" t="str">
            <v>1.购买种牛20头、草料30吨。2、购置立式饲料搅拌粉碎机一台、铡草机一台。3、铺设2栋圈舍400平方米的电路、自动化饮水系统及完善附属设施。</v>
          </cell>
          <cell r="J36">
            <v>53</v>
          </cell>
          <cell r="K36">
            <v>35</v>
          </cell>
          <cell r="L36">
            <v>18</v>
          </cell>
          <cell r="M36" t="str">
            <v>中央资金</v>
          </cell>
          <cell r="N36" t="str">
            <v>一般农户25人（其中脱贫户5户5人）</v>
          </cell>
          <cell r="O36" t="str">
            <v>项目可进一步拓展巾帼“渝大嫂”项目的带贫益贫作用，带动群众15人务工、带动周边群众发展种养殖产业3户。</v>
          </cell>
          <cell r="P36" t="str">
            <v>10人参与前期项目确定会议、决议，10人参与入库项目的选择，3人参与项目实施过程中施工质量和资金使用的监督。</v>
          </cell>
        </row>
        <row r="37">
          <cell r="A37">
            <v>31</v>
          </cell>
          <cell r="B37" t="str">
            <v>南川区石溪镇五星村2022年辣椒基地建设</v>
          </cell>
          <cell r="C37" t="str">
            <v>产业项目</v>
          </cell>
          <cell r="D37" t="str">
            <v>新建</v>
          </cell>
          <cell r="E37" t="str">
            <v>五星村</v>
          </cell>
          <cell r="F37">
            <v>2022</v>
          </cell>
          <cell r="G37" t="str">
            <v>区乡村振兴局</v>
          </cell>
          <cell r="H37" t="str">
            <v>石溪镇（重庆市南川区石溪镇五星村股份经济联合社）</v>
          </cell>
          <cell r="I37" t="str">
            <v>石溪镇五星村种植辣椒230亩，配备转运车辆（皮卡车）一辆。</v>
          </cell>
          <cell r="J37">
            <v>40</v>
          </cell>
          <cell r="K37">
            <v>30</v>
          </cell>
          <cell r="L37">
            <v>10</v>
          </cell>
          <cell r="M37" t="str">
            <v>中央资金</v>
          </cell>
          <cell r="N37" t="str">
            <v>一般农户140户580人（其中脱贫户21户94人）</v>
          </cell>
          <cell r="O37" t="str">
            <v>新发展种植辣椒230亩，增加村民收入，受益人口580人，其中脱贫户21户94人，预计每年实现户均增收500元。</v>
          </cell>
          <cell r="P37" t="str">
            <v>2021年10月28日通过党员大会及村民大会选定项目，村委及驻村工作队包片负责到社、到户进行全程监督。</v>
          </cell>
        </row>
        <row r="38">
          <cell r="A38">
            <v>32</v>
          </cell>
          <cell r="B38" t="str">
            <v>南川区头渡镇柏枝村2022年方竹笋基地产业路项目</v>
          </cell>
          <cell r="C38" t="str">
            <v>村基础设施</v>
          </cell>
          <cell r="D38" t="str">
            <v>改扩建</v>
          </cell>
          <cell r="E38" t="str">
            <v>柏枝村</v>
          </cell>
          <cell r="F38">
            <v>2022</v>
          </cell>
          <cell r="G38" t="str">
            <v>区乡村振兴局</v>
          </cell>
          <cell r="H38" t="str">
            <v>头渡镇</v>
          </cell>
          <cell r="I38" t="str">
            <v>柏枝村1社猫迁沟到金佛山水利工程大坝硬化产业公路8.4公里，宽4.5米，厚0.2米，C25混凝土路面。</v>
          </cell>
          <cell r="J38">
            <v>162</v>
          </cell>
          <cell r="K38">
            <v>162</v>
          </cell>
        </row>
        <row r="38">
          <cell r="M38" t="str">
            <v>中央资金</v>
          </cell>
          <cell r="N38" t="str">
            <v>一般农户959户2527人（其中脱贫户131户516人）</v>
          </cell>
          <cell r="O38" t="str">
            <v>项目实施可改善7个农业社959户2527人出行条件，促进蜂蜜、方竹笋产业发展，提高人居环境质量。</v>
          </cell>
          <cell r="P38" t="str">
            <v>5人参加前期项目确定会议、决议，受益人口7个农业社959户2527人，涉及脱贫户131户516人。</v>
          </cell>
        </row>
        <row r="39">
          <cell r="A39">
            <v>33</v>
          </cell>
          <cell r="B39" t="str">
            <v>南川区头渡镇柏枝村2022年社道公路项目</v>
          </cell>
          <cell r="C39" t="str">
            <v>村基础设施</v>
          </cell>
          <cell r="D39" t="str">
            <v>改扩建</v>
          </cell>
          <cell r="E39" t="str">
            <v>柏枝村</v>
          </cell>
          <cell r="F39">
            <v>2022</v>
          </cell>
          <cell r="G39" t="str">
            <v>区乡村振兴局</v>
          </cell>
          <cell r="H39" t="str">
            <v>头渡镇</v>
          </cell>
          <cell r="I39" t="str">
            <v>硬化柏枝村8社小湾至花英台社道公路2.5公里，宽4.5米，厚0.2米，C25混凝土路面。</v>
          </cell>
          <cell r="J39">
            <v>50</v>
          </cell>
          <cell r="K39">
            <v>50</v>
          </cell>
        </row>
        <row r="39">
          <cell r="M39" t="str">
            <v>市级资金</v>
          </cell>
          <cell r="N39" t="str">
            <v>一般农户266户800人（其中脱贫户25户86人）</v>
          </cell>
          <cell r="O39" t="str">
            <v>项目实施可改善266户800人的出行条件，促进沿线产业的发展，提高人居环境质量。</v>
          </cell>
          <cell r="P39" t="str">
            <v>5人参加前期项目确定会议、决议，受益人口266户800人，涉及脱贫户25户86人。</v>
          </cell>
        </row>
        <row r="40">
          <cell r="A40">
            <v>34</v>
          </cell>
          <cell r="B40" t="str">
            <v>南川区头渡镇玉台村2022年中药材基地产业路项目</v>
          </cell>
          <cell r="C40" t="str">
            <v>村基础设施</v>
          </cell>
          <cell r="D40" t="str">
            <v>改扩建</v>
          </cell>
          <cell r="E40" t="str">
            <v>玉台村</v>
          </cell>
          <cell r="F40">
            <v>2022</v>
          </cell>
          <cell r="G40" t="str">
            <v>区乡村振兴局</v>
          </cell>
          <cell r="H40" t="str">
            <v>头渡镇</v>
          </cell>
          <cell r="I40" t="str">
            <v>维修整治产业路2公里，宽4.5米；整治硬化产业路0.2公里，宽4.5米，厚0.2米，C25混凝土路面。</v>
          </cell>
          <cell r="J40">
            <v>31.5</v>
          </cell>
          <cell r="K40">
            <v>31.5</v>
          </cell>
        </row>
        <row r="40">
          <cell r="M40" t="str">
            <v>市级资金</v>
          </cell>
          <cell r="N40" t="str">
            <v>一般农户120户480人（其中脱贫户19户72人）</v>
          </cell>
          <cell r="O40" t="str">
            <v>项目实施可解决120户480人的出行，促进沿线中药材产业的发展，巩固脱贫攻坚成果。</v>
          </cell>
          <cell r="P40" t="str">
            <v>6人参加前期项目确定会议、决议；受益人口涉及120户480人，其中脱贫户19户72人。</v>
          </cell>
        </row>
        <row r="41">
          <cell r="A41">
            <v>35</v>
          </cell>
          <cell r="B41" t="str">
            <v>南川区头渡镇玉台村2022年乡村旅游发展配套基础设施建设项目</v>
          </cell>
          <cell r="C41" t="str">
            <v>村基础设施</v>
          </cell>
          <cell r="D41" t="str">
            <v>新建</v>
          </cell>
          <cell r="E41" t="str">
            <v>玉台村</v>
          </cell>
          <cell r="F41">
            <v>2022</v>
          </cell>
          <cell r="G41" t="str">
            <v>区乡村振兴局</v>
          </cell>
          <cell r="H41" t="str">
            <v>头渡镇</v>
          </cell>
          <cell r="I41" t="str">
            <v>在玉台村新建生态停车场3000平方米，配套完善附属设施。</v>
          </cell>
          <cell r="J41">
            <v>60</v>
          </cell>
          <cell r="K41">
            <v>60</v>
          </cell>
        </row>
        <row r="41">
          <cell r="M41" t="str">
            <v>市级资金</v>
          </cell>
          <cell r="N41" t="str">
            <v>一般农户169户472人（其中脱贫户12户35人）</v>
          </cell>
          <cell r="O41" t="str">
            <v>项目实施可促进玉台村集体经济联合社的发展，增加玉台村村集体资产收益约2万/年，旅游高峰期保障玉台村交通通畅及环境治理。</v>
          </cell>
          <cell r="P41" t="str">
            <v>5人参加前期项目确定会议、决议，受益人口169户472人，其中脱贫户12户35人。</v>
          </cell>
        </row>
        <row r="42">
          <cell r="A42">
            <v>36</v>
          </cell>
          <cell r="B42" t="str">
            <v>南川区西城街道永合社区2022年晚熟桃李基地建设</v>
          </cell>
          <cell r="C42" t="str">
            <v>产业项目</v>
          </cell>
          <cell r="D42" t="str">
            <v>新建</v>
          </cell>
          <cell r="E42" t="str">
            <v>永合居委</v>
          </cell>
          <cell r="F42">
            <v>2022</v>
          </cell>
          <cell r="G42" t="str">
            <v>区乡村振兴局</v>
          </cell>
          <cell r="H42" t="str">
            <v>西城街道（重庆市南川区西城街道永合社区经济股份联合社）</v>
          </cell>
          <cell r="I42" t="str">
            <v>1.建设标准化冷库容积200立方米；2.晚熟桃李的包装、LOGO设计；3.新栽种李子1600株。</v>
          </cell>
          <cell r="J42">
            <v>50</v>
          </cell>
          <cell r="K42">
            <v>50</v>
          </cell>
        </row>
        <row r="42">
          <cell r="M42" t="str">
            <v>中央资金</v>
          </cell>
          <cell r="N42" t="str">
            <v>一般农户108户312人（其中脱贫户12户41人）</v>
          </cell>
          <cell r="O42" t="str">
            <v>项目实施间接带动果农108户312人增收，其中受益脱贫户12户41人。</v>
          </cell>
          <cell r="P42" t="str">
            <v>7人参与前期项目确定会议、决议，7人参与入库项目的选择，3人参与项目实施过程中施工质量和资金使用的监督。</v>
          </cell>
        </row>
        <row r="43">
          <cell r="A43">
            <v>37</v>
          </cell>
          <cell r="B43" t="str">
            <v>南川区西城街道沿塘社区2022年人饮工程项目</v>
          </cell>
          <cell r="C43" t="str">
            <v>生活条件改善</v>
          </cell>
          <cell r="D43" t="str">
            <v>新建</v>
          </cell>
          <cell r="E43" t="str">
            <v>沿塘社区</v>
          </cell>
          <cell r="F43">
            <v>2022</v>
          </cell>
          <cell r="G43" t="str">
            <v>区乡村振兴局</v>
          </cell>
          <cell r="H43" t="str">
            <v>西城街道</v>
          </cell>
          <cell r="I43" t="str">
            <v>新建150立方米的蓄水池、过滤池。</v>
          </cell>
          <cell r="J43">
            <v>15</v>
          </cell>
          <cell r="K43">
            <v>15</v>
          </cell>
        </row>
        <row r="43">
          <cell r="M43" t="str">
            <v>中央资金</v>
          </cell>
          <cell r="N43" t="str">
            <v>一般农户87户282人（其中脱贫户4户20人）</v>
          </cell>
          <cell r="O43" t="str">
            <v>项目实施解决7组80户249余人的饮水安全问题,其中脱贫户4户20人、低保户3户13人。</v>
          </cell>
          <cell r="P43" t="str">
            <v>7人参与前期项目确定会议、决议，7人参与入库项目的选择，3人参与项目实施过程中施工质量和资金使用的监督。</v>
          </cell>
        </row>
        <row r="44">
          <cell r="A44">
            <v>38</v>
          </cell>
          <cell r="B44" t="str">
            <v>南川区西城街道永合居委“四好农村路”建设项目</v>
          </cell>
          <cell r="C44" t="str">
            <v>村基础设施</v>
          </cell>
          <cell r="D44" t="str">
            <v>新建</v>
          </cell>
          <cell r="E44" t="str">
            <v>永合居委</v>
          </cell>
          <cell r="F44">
            <v>2022</v>
          </cell>
          <cell r="G44" t="str">
            <v>区乡村振兴局</v>
          </cell>
          <cell r="H44" t="str">
            <v>西城街道</v>
          </cell>
          <cell r="I44" t="str">
            <v>硬化永合居委2组水脸至新田湾、苏家坡至长塝通村公路3公里，宽4.5米、厚0.2米，C25混凝土路面。</v>
          </cell>
          <cell r="J44">
            <v>72</v>
          </cell>
          <cell r="K44">
            <v>72</v>
          </cell>
        </row>
        <row r="44">
          <cell r="M44" t="str">
            <v>中央资金</v>
          </cell>
          <cell r="N44" t="str">
            <v>一般农户78户230人（其中脱贫户9户32人）</v>
          </cell>
          <cell r="O44" t="str">
            <v>项目实施后可改善当地道路基础设施条件，解决78户230人（其中脱贫户9户32人）的出行难问题。</v>
          </cell>
          <cell r="P44" t="str">
            <v>7人参与前期项目确定会议、决议，7人参与入库项目的选择，3人参与项目实施过程中施工质量和资金使用的监督。</v>
          </cell>
        </row>
        <row r="45">
          <cell r="A45">
            <v>39</v>
          </cell>
          <cell r="B45" t="str">
            <v>南川区西城街道会峰村2022年水厂工程建设项目</v>
          </cell>
          <cell r="C45" t="str">
            <v>生活条件改善</v>
          </cell>
          <cell r="D45" t="str">
            <v>新建</v>
          </cell>
          <cell r="E45" t="str">
            <v>会峰村</v>
          </cell>
          <cell r="F45">
            <v>2022</v>
          </cell>
          <cell r="G45" t="str">
            <v>区乡村振兴局</v>
          </cell>
          <cell r="H45" t="str">
            <v>西城街道</v>
          </cell>
          <cell r="I45" t="str">
            <v>一是新建200立方的蓄水池1座和100立方的蓄水池1座；二是新建增压间1个； 三是新建泵房1座；安装饮水管道6公里。</v>
          </cell>
          <cell r="J45">
            <v>120</v>
          </cell>
          <cell r="K45">
            <v>120</v>
          </cell>
        </row>
        <row r="45">
          <cell r="M45" t="str">
            <v>中央资金</v>
          </cell>
          <cell r="N45" t="str">
            <v>一般农户172户549人（其中脱贫户62户255人）</v>
          </cell>
          <cell r="O45" t="str">
            <v>项目实施后，可彻底解决会峰村125户357余人，沿塘2组21户87人，安平7组26户105人的饮水问题。</v>
          </cell>
          <cell r="P45" t="str">
            <v>7人参与前期项目确定会议、决议，7人参与入库项目的选择，3人参与项目实施过程中施工质量和资金使用的监督。</v>
          </cell>
        </row>
        <row r="46">
          <cell r="A46">
            <v>40</v>
          </cell>
          <cell r="B46" t="str">
            <v>南川区中桥乡普陀村2022年富硒米基地建设</v>
          </cell>
          <cell r="C46" t="str">
            <v>村基础设施</v>
          </cell>
          <cell r="D46" t="str">
            <v>新建</v>
          </cell>
          <cell r="E46" t="str">
            <v>普陀村</v>
          </cell>
          <cell r="F46">
            <v>2022</v>
          </cell>
          <cell r="G46" t="str">
            <v>区乡村振兴局</v>
          </cell>
          <cell r="H46" t="str">
            <v>中桥乡</v>
          </cell>
          <cell r="I46" t="str">
            <v>普陀村富硒米库房建设：修建存粮库房1间，购买半自动多功能六面真空包装机一台、包装盒2000个，及配套设施建设。</v>
          </cell>
          <cell r="J46">
            <v>18</v>
          </cell>
          <cell r="K46">
            <v>18</v>
          </cell>
        </row>
        <row r="46">
          <cell r="M46" t="str">
            <v>中央资金</v>
          </cell>
          <cell r="N46" t="str">
            <v>一般农户28户126人（其中脱贫户8户29人）</v>
          </cell>
          <cell r="O46" t="str">
            <v>本项目通过富硒米加工生产，带动村民28户126人发展产业，其中脱贫户8户29人。</v>
          </cell>
          <cell r="P46" t="str">
            <v>10人参加前期项目调研、意见征集工作，相关28户农户含8户脱贫户受益。</v>
          </cell>
        </row>
        <row r="47">
          <cell r="A47">
            <v>41</v>
          </cell>
          <cell r="B47" t="str">
            <v>南川区大观镇中江村2022年白茶基地建设</v>
          </cell>
          <cell r="C47" t="str">
            <v>产业项目</v>
          </cell>
          <cell r="D47" t="str">
            <v>新建</v>
          </cell>
          <cell r="E47" t="str">
            <v>中江村</v>
          </cell>
          <cell r="F47">
            <v>2022</v>
          </cell>
          <cell r="G47" t="str">
            <v>区乡村振兴局</v>
          </cell>
          <cell r="H47" t="str">
            <v>大观镇（重庆浙农农业科技有限公司）</v>
          </cell>
          <cell r="I47" t="str">
            <v>1.500亩白茶基地后续管护购置有机肥、复合肥；2.新建产业便道2000米，宽2.5米，厚度0.15米，C25混凝土路面。</v>
          </cell>
          <cell r="J47">
            <v>126</v>
          </cell>
          <cell r="K47">
            <v>80</v>
          </cell>
          <cell r="L47">
            <v>46</v>
          </cell>
          <cell r="M47" t="str">
            <v>中央资金</v>
          </cell>
          <cell r="N47" t="str">
            <v>一般农户90人（其中脱贫户20人）</v>
          </cell>
          <cell r="O47" t="str">
            <v>解决当地村民就业70余人。</v>
          </cell>
          <cell r="P47" t="str">
            <v>4名村民代表、社长参加前期项目确定会议、决议，通过项目建设促进群众增收。</v>
          </cell>
        </row>
        <row r="48">
          <cell r="A48">
            <v>42</v>
          </cell>
          <cell r="B48" t="str">
            <v>南川区大观镇中江村2022年饮水工程项目</v>
          </cell>
          <cell r="C48" t="str">
            <v>生活条件改善</v>
          </cell>
          <cell r="D48" t="str">
            <v>新建</v>
          </cell>
          <cell r="E48" t="str">
            <v>中江村</v>
          </cell>
          <cell r="F48">
            <v>2022</v>
          </cell>
          <cell r="G48" t="str">
            <v>区乡村振兴局</v>
          </cell>
          <cell r="H48" t="str">
            <v>大观镇</v>
          </cell>
          <cell r="I48" t="str">
            <v>1.安装Φ75PE管2000米；2.石方开挖、回填土方700方；3.无负压增压设备1套（一用一备）；4.增压泵房一座。</v>
          </cell>
          <cell r="J48">
            <v>40</v>
          </cell>
          <cell r="K48">
            <v>40</v>
          </cell>
        </row>
        <row r="48">
          <cell r="M48" t="str">
            <v>中央资金</v>
          </cell>
          <cell r="N48" t="str">
            <v>一般农户330人（其中脱贫户10人）</v>
          </cell>
          <cell r="O48" t="str">
            <v>解决330人饮水问题，其中脱贫人口10人。</v>
          </cell>
          <cell r="P48" t="str">
            <v>2.7.10.11四个农业社社长和村民代表参与前期项目确定会议、决定，5人参与入库项目的选拔，5人参与项目实施过程中施工质量和资金使用的监管。项目实施后，解决500人的饮水问题。</v>
          </cell>
        </row>
        <row r="49">
          <cell r="A49">
            <v>43</v>
          </cell>
          <cell r="B49" t="str">
            <v>南川区合溪镇风门村2022年山坪塘建设项目</v>
          </cell>
          <cell r="C49" t="str">
            <v>生活条件改善</v>
          </cell>
          <cell r="D49" t="str">
            <v>新建</v>
          </cell>
          <cell r="E49" t="str">
            <v>风门村</v>
          </cell>
          <cell r="F49">
            <v>2022</v>
          </cell>
          <cell r="G49" t="str">
            <v>区乡村振兴局</v>
          </cell>
          <cell r="H49" t="str">
            <v>合溪镇</v>
          </cell>
          <cell r="I49" t="str">
            <v>在风门村一社（小地名：庙沟）新建山坪塘一口，坝址用地面积340㎡，建坝体、修溢洪道、安装安全护栏等，安装PE40管3500米。</v>
          </cell>
          <cell r="J49">
            <v>98</v>
          </cell>
          <cell r="K49">
            <v>98</v>
          </cell>
        </row>
        <row r="49">
          <cell r="M49" t="str">
            <v>中央资金</v>
          </cell>
          <cell r="N49" t="str">
            <v>一般农户50户203人（其中脱贫户12户45人）</v>
          </cell>
          <cell r="O49" t="str">
            <v>项目建成后能解决涉及脱贫户12户45人基本农田灌溉问题。</v>
          </cell>
          <cell r="P49" t="str">
            <v>15人参与前期项目确定会议、决议，13人参与入库项目的选择，5人参与项目实施过程中施工质量和资金使用的监督。</v>
          </cell>
        </row>
        <row r="50">
          <cell r="A50">
            <v>44</v>
          </cell>
          <cell r="B50" t="str">
            <v>南川区合溪镇九溪社区2022年李子基地建设</v>
          </cell>
          <cell r="C50" t="str">
            <v>产业项目</v>
          </cell>
          <cell r="D50" t="str">
            <v>新建</v>
          </cell>
          <cell r="E50" t="str">
            <v>九溪社区</v>
          </cell>
          <cell r="F50">
            <v>2022</v>
          </cell>
          <cell r="G50" t="str">
            <v>区乡村振兴局</v>
          </cell>
          <cell r="H50" t="str">
            <v>合溪镇(重庆市南川区耐贫农业股份合作社)</v>
          </cell>
          <cell r="I50" t="str">
            <v>九溪社区300亩经果林后续管护。</v>
          </cell>
          <cell r="J50">
            <v>45</v>
          </cell>
          <cell r="K50">
            <v>30</v>
          </cell>
          <cell r="L50">
            <v>15</v>
          </cell>
          <cell r="M50" t="str">
            <v>中央资金</v>
          </cell>
          <cell r="N50" t="str">
            <v>一般农户80户320人（其中脱贫户54户205人）</v>
          </cell>
          <cell r="O50" t="str">
            <v>项目实施可带动周边群众增收。受益人口80户320人，涉及脱贫户54户205人户均增收300元。</v>
          </cell>
          <cell r="P50" t="str">
            <v>4人参与前期项目确定会议、决议，5人参与入库项目的选择，3人参与项目实施过程中施工质量和资金使用的监督。</v>
          </cell>
        </row>
        <row r="51">
          <cell r="A51">
            <v>45</v>
          </cell>
          <cell r="B51" t="str">
            <v>南川区合溪镇风门村2022年中药材基地建设</v>
          </cell>
          <cell r="C51" t="str">
            <v>产业项目</v>
          </cell>
          <cell r="D51" t="str">
            <v>新建</v>
          </cell>
          <cell r="E51" t="str">
            <v>风门村</v>
          </cell>
          <cell r="F51">
            <v>2022</v>
          </cell>
          <cell r="G51" t="str">
            <v>区乡村振兴局</v>
          </cell>
          <cell r="H51" t="str">
            <v>合溪镇(重庆市南川区王小学中药材种植专业合作社)</v>
          </cell>
          <cell r="I51" t="str">
            <v>风门村6社、7社种植中药材云木香200亩、玄参66亩、独活20亩。</v>
          </cell>
          <cell r="J51">
            <v>15</v>
          </cell>
          <cell r="K51">
            <v>10</v>
          </cell>
          <cell r="L51">
            <v>5</v>
          </cell>
          <cell r="M51" t="str">
            <v>中央资金</v>
          </cell>
          <cell r="N51" t="str">
            <v>一般农户35户40人（其中脱贫户13户26人）</v>
          </cell>
          <cell r="O51" t="str">
            <v>项目实施可带动周边群众增收。受益人口35户40人，涉及脱贫户13户26人。</v>
          </cell>
          <cell r="P51" t="str">
            <v>10人参与前期项目确定会议、决议，10人参与入库项目的选择，5人参与项目实施过程中施工质量和资金使用的监督。</v>
          </cell>
        </row>
        <row r="52">
          <cell r="A52">
            <v>46</v>
          </cell>
          <cell r="B52" t="str">
            <v>南川区德隆镇马鞍村2022年大树茶基地建设</v>
          </cell>
          <cell r="C52" t="str">
            <v>产业项目</v>
          </cell>
          <cell r="D52" t="str">
            <v>新建</v>
          </cell>
          <cell r="E52" t="str">
            <v>马鞍村</v>
          </cell>
          <cell r="F52">
            <v>2022</v>
          </cell>
          <cell r="G52" t="str">
            <v>区乡村振兴局</v>
          </cell>
          <cell r="H52" t="str">
            <v>德隆镇(种植大户 李勤)</v>
          </cell>
          <cell r="I52" t="str">
            <v>新建大树茶基地200亩。</v>
          </cell>
          <cell r="J52">
            <v>30</v>
          </cell>
          <cell r="K52">
            <v>20</v>
          </cell>
          <cell r="L52">
            <v>10</v>
          </cell>
          <cell r="M52" t="str">
            <v>中央资金</v>
          </cell>
          <cell r="N52" t="str">
            <v>一般农户10户35人（其中脱贫户2户9人）</v>
          </cell>
          <cell r="O52" t="str">
            <v>项目实施后可带动农户10人务工，（其中脱贫户2户9人）户均增收500元到1000元/人.年。</v>
          </cell>
          <cell r="P52" t="str">
            <v>马鞍村村民代表参与决议。鼓励带动脱贫人口就业。项目实施后可带动农户10人务工增收收入（其中脱贫户2户9人）。</v>
          </cell>
        </row>
        <row r="53">
          <cell r="A53">
            <v>47</v>
          </cell>
          <cell r="B53" t="str">
            <v>南川区德隆镇茶树村2022年大树茶基地建设</v>
          </cell>
          <cell r="C53" t="str">
            <v>产业项目</v>
          </cell>
          <cell r="D53" t="str">
            <v>新建</v>
          </cell>
          <cell r="E53" t="str">
            <v>茶树村</v>
          </cell>
          <cell r="F53">
            <v>2022</v>
          </cell>
          <cell r="G53" t="str">
            <v>区乡村振兴局</v>
          </cell>
          <cell r="H53" t="str">
            <v>德隆镇(重庆市古香茶叶种植专业合作社)</v>
          </cell>
          <cell r="I53" t="str">
            <v>完成200亩的大树茶管护、施有机复合肥、人工费等。</v>
          </cell>
          <cell r="J53">
            <v>30</v>
          </cell>
          <cell r="K53">
            <v>20</v>
          </cell>
          <cell r="L53">
            <v>10</v>
          </cell>
          <cell r="M53" t="str">
            <v>中央资金</v>
          </cell>
          <cell r="N53" t="str">
            <v>一般农户8户22人（其中脱贫户2户8人）</v>
          </cell>
          <cell r="O53" t="str">
            <v>项目实施后可带动农户8人务工（其中脱贫户2户8人）户均增收500元到1000元/人.年。</v>
          </cell>
          <cell r="P53" t="str">
            <v>茶树村村民参与决议，项目建成后可带动农户8人务工增收收入（其中脱贫户2户8人）。</v>
          </cell>
        </row>
        <row r="54">
          <cell r="A54">
            <v>48</v>
          </cell>
          <cell r="B54" t="str">
            <v>南川区德隆镇隆兴村2022年大树茶基地建设</v>
          </cell>
          <cell r="C54" t="str">
            <v>产业项目</v>
          </cell>
          <cell r="D54" t="str">
            <v>新建</v>
          </cell>
          <cell r="E54" t="str">
            <v>隆兴村</v>
          </cell>
          <cell r="F54">
            <v>2022</v>
          </cell>
          <cell r="G54" t="str">
            <v>区乡村振兴局</v>
          </cell>
          <cell r="H54" t="str">
            <v>德隆镇(重庆穗坤农业开发有限公司)</v>
          </cell>
          <cell r="I54" t="str">
            <v>完成300亩的大树茶管护、施有机复合肥、人工费等。</v>
          </cell>
          <cell r="J54">
            <v>45</v>
          </cell>
          <cell r="K54">
            <v>30</v>
          </cell>
          <cell r="L54">
            <v>15</v>
          </cell>
          <cell r="M54" t="str">
            <v>中央资金</v>
          </cell>
          <cell r="N54" t="str">
            <v>一般农户13户40人（其中脱贫户2户10人）</v>
          </cell>
          <cell r="O54" t="str">
            <v>项目实施后可带动农户10人务工（其中脱贫户2户10人）户均增收500元到1500元/人/年。</v>
          </cell>
          <cell r="P54" t="str">
            <v>隆兴村村民参与决议，项目建成后可带动农户10人务工增收收入（其中脱贫户2户10人）。</v>
          </cell>
        </row>
        <row r="55">
          <cell r="A55">
            <v>49</v>
          </cell>
          <cell r="B55" t="str">
            <v>南川区德隆镇陶坪村2022年羊肚菌种植示范基地建设</v>
          </cell>
          <cell r="C55" t="str">
            <v>产业项目</v>
          </cell>
          <cell r="D55" t="str">
            <v>新建</v>
          </cell>
          <cell r="E55" t="str">
            <v>陶坪村</v>
          </cell>
          <cell r="F55">
            <v>2022</v>
          </cell>
          <cell r="G55" t="str">
            <v>区乡村振兴局</v>
          </cell>
          <cell r="H55" t="str">
            <v>德隆镇(重庆馨苗梓煜生态农业农场)</v>
          </cell>
          <cell r="I55" t="str">
            <v>在陶坪村6社种植食用菌（羊肚菌）基地50亩。</v>
          </cell>
          <cell r="J55">
            <v>30</v>
          </cell>
          <cell r="K55">
            <v>20</v>
          </cell>
          <cell r="L55">
            <v>10</v>
          </cell>
          <cell r="M55" t="str">
            <v>中央资金</v>
          </cell>
          <cell r="N55" t="str">
            <v>一般农户20户70人（其中脱贫户2户8人）</v>
          </cell>
          <cell r="O55" t="str">
            <v>项目实施后可带动农户20人务工（其中脱贫户2户8人）户均增收500元到2000/人.年。</v>
          </cell>
          <cell r="P55" t="str">
            <v>前期项目陶坪村村民代表参与会议决定，项目实施预计带动务工20以上增收收入（其中脱脱贫户2户8人）。</v>
          </cell>
        </row>
        <row r="56">
          <cell r="A56">
            <v>50</v>
          </cell>
          <cell r="B56" t="str">
            <v>南川区冷水关镇茶园村2022年茶叶基地建设</v>
          </cell>
          <cell r="C56" t="str">
            <v>产业项目</v>
          </cell>
          <cell r="D56" t="str">
            <v>新建</v>
          </cell>
          <cell r="E56" t="str">
            <v>茶园村</v>
          </cell>
          <cell r="F56">
            <v>2022</v>
          </cell>
          <cell r="G56" t="str">
            <v>区乡村振兴局</v>
          </cell>
          <cell r="H56" t="str">
            <v>冷水关镇(重庆茶缘之春茶叶种植专业合作社)</v>
          </cell>
          <cell r="I56" t="str">
            <v>新建1400平方米加工厂房。</v>
          </cell>
          <cell r="J56">
            <v>154</v>
          </cell>
          <cell r="K56">
            <v>98</v>
          </cell>
          <cell r="L56">
            <v>56</v>
          </cell>
          <cell r="M56" t="str">
            <v>中央资金</v>
          </cell>
          <cell r="N56" t="str">
            <v>一般农户100人（其中脱贫户35人）</v>
          </cell>
          <cell r="O56" t="str">
            <v>茶叶加工厂房流转12户农户15亩闲置土地（脱贫户2户），建成后可解决当地村民务工就业100人(脱贫户35人），其中长期务工人员40余人，临时务工人员50余人，年增加收入5000元/人。</v>
          </cell>
          <cell r="P56" t="str">
            <v>农户参加前期项目确定会议、决议。项目实施可完善基础设施建设，项目建设可就近解决务工100人以上(脱贫户35人）。</v>
          </cell>
        </row>
        <row r="57">
          <cell r="A57">
            <v>51</v>
          </cell>
          <cell r="B57" t="str">
            <v>南川区冷水关镇红岩村2022年社道公路建设项目</v>
          </cell>
          <cell r="C57" t="str">
            <v>村基础设施</v>
          </cell>
          <cell r="D57" t="str">
            <v>改扩建</v>
          </cell>
          <cell r="E57" t="str">
            <v>红岩村</v>
          </cell>
          <cell r="F57">
            <v>2022</v>
          </cell>
          <cell r="G57" t="str">
            <v>区乡村振兴局</v>
          </cell>
          <cell r="H57" t="str">
            <v>冷水关镇</v>
          </cell>
          <cell r="I57" t="str">
            <v>新建社道公路堡坎350㎥；扩建挖方315㎥；新修错车道8处（长10米、宽2米，厚0.2米）；新修回车场4处（长5米、宽4米，厚0.2米）；公路水沟整治300米；增设水泥涵管1处；安装防护墱10个。</v>
          </cell>
          <cell r="J57">
            <v>27</v>
          </cell>
          <cell r="K57">
            <v>27</v>
          </cell>
        </row>
        <row r="57">
          <cell r="M57" t="str">
            <v>市级资金</v>
          </cell>
          <cell r="N57" t="str">
            <v>一般农户113户368人（其中脱贫户20户77人）</v>
          </cell>
          <cell r="O57" t="str">
            <v>项目实施可解决1社113户368人，其中脱贫户20户77人方便生产生活、减少运输成本等问题。</v>
          </cell>
          <cell r="P57" t="str">
            <v>农户参加前期项目确定会议、决议。项目实施可完善基础设施建设，解决1社113户368人，其中脱贫户20户77人方便生产生活、减少运输成本等问题。</v>
          </cell>
        </row>
        <row r="58">
          <cell r="A58">
            <v>52</v>
          </cell>
          <cell r="B58" t="str">
            <v>南川区楠竹山镇隆兴村2022年羊肚菌种植示范基地建设</v>
          </cell>
          <cell r="C58" t="str">
            <v>产业项目</v>
          </cell>
          <cell r="D58" t="str">
            <v>新建</v>
          </cell>
          <cell r="E58" t="str">
            <v>隆兴村</v>
          </cell>
          <cell r="F58">
            <v>2022</v>
          </cell>
          <cell r="G58" t="str">
            <v>区乡村振兴局</v>
          </cell>
          <cell r="H58" t="str">
            <v>楠竹山镇(重庆璟田农业科技有限公司)</v>
          </cell>
          <cell r="I58" t="str">
            <v>新建保鲜冻库250立方米。</v>
          </cell>
          <cell r="J58">
            <v>35</v>
          </cell>
          <cell r="K58">
            <v>25</v>
          </cell>
          <cell r="L58">
            <v>10</v>
          </cell>
          <cell r="M58" t="str">
            <v>中央资金</v>
          </cell>
          <cell r="N58" t="str">
            <v>一般农户210人（其中脱贫户26人）</v>
          </cell>
          <cell r="O58" t="str">
            <v>项目实施可进一步做大做强楠竹山羊肚菌种植基地，受益51户210余人。</v>
          </cell>
          <cell r="P58" t="str">
            <v>通过村民大会或村民代表大会选定项目，并从群众中推选质检小组和理财小组成员各3-5名群众全程监督项目建设，项目建成后将增加51户210余人。</v>
          </cell>
        </row>
        <row r="59">
          <cell r="A59">
            <v>53</v>
          </cell>
          <cell r="B59" t="str">
            <v>南川区水江镇劳动社区2022年魔芋种植基地建设</v>
          </cell>
          <cell r="C59" t="str">
            <v>产业项目</v>
          </cell>
          <cell r="D59" t="str">
            <v>新建</v>
          </cell>
          <cell r="E59" t="str">
            <v>劳动社区</v>
          </cell>
          <cell r="F59">
            <v>2022</v>
          </cell>
          <cell r="G59" t="str">
            <v>区乡村振兴局</v>
          </cell>
          <cell r="H59" t="str">
            <v>水江镇(重庆市南川区水江镇劳动社区股份经济联合社)</v>
          </cell>
          <cell r="I59" t="str">
            <v>新建魔芋基地100亩。</v>
          </cell>
          <cell r="J59">
            <v>30</v>
          </cell>
          <cell r="K59">
            <v>20</v>
          </cell>
          <cell r="L59">
            <v>10</v>
          </cell>
          <cell r="M59" t="str">
            <v>中央资金</v>
          </cell>
          <cell r="N59" t="str">
            <v>一般农户38人（其中脱贫户6人）</v>
          </cell>
          <cell r="O59" t="str">
            <v>项目实施后，有效利用撂荒地100亩、带动周边20人务工(其中脱贫人口4人)，预计产值达140万元，增加农民收入35万元、增加集体经济组织收入10万元。</v>
          </cell>
          <cell r="P59" t="str">
            <v>10人参与前期项目确定会议、决定，10人参与入库项目的选拔，3人参与项目实施过程中施工质量和资金使用的监管，带动脱贫人口4人务工，有效利用撂荒地，增加土地户收入。</v>
          </cell>
        </row>
        <row r="60">
          <cell r="A60">
            <v>54</v>
          </cell>
          <cell r="B60" t="str">
            <v>南川区水江镇辉煌村2022年通村公路建设项目</v>
          </cell>
          <cell r="C60" t="str">
            <v>村基础设施</v>
          </cell>
          <cell r="D60" t="str">
            <v>新建</v>
          </cell>
          <cell r="E60" t="str">
            <v>辉煌村</v>
          </cell>
          <cell r="F60">
            <v>2022</v>
          </cell>
          <cell r="G60" t="str">
            <v>区乡村振兴局</v>
          </cell>
          <cell r="H60" t="str">
            <v>水江镇</v>
          </cell>
          <cell r="I60" t="str">
            <v>新开挖、扩宽辉煌村4组大佛岩至庙湾、庙湾至百果园通村公路8公里，宽4.5米。</v>
          </cell>
          <cell r="J60">
            <v>100</v>
          </cell>
          <cell r="K60">
            <v>100</v>
          </cell>
        </row>
        <row r="60">
          <cell r="M60" t="str">
            <v>中央资金</v>
          </cell>
          <cell r="N60" t="str">
            <v>一般农户263人（其中脱贫户10人）</v>
          </cell>
          <cell r="O60" t="str">
            <v>项目实施可解决辉煌村263人（其中脱贫人口10人）出行问题，降低农产品运输成本，带动乡村旅游业发展，带动当地农户参与务工方便。</v>
          </cell>
          <cell r="P60" t="str">
            <v>2户脱贫户参加前期项目确定会议、决议，为脱贫户提供就业岗位2个，增加收入3000元/人·年。</v>
          </cell>
        </row>
        <row r="61">
          <cell r="A61">
            <v>55</v>
          </cell>
          <cell r="B61" t="str">
            <v>南川区黎香湖镇南湖村2022年农副产品展示销售中心建设项目</v>
          </cell>
          <cell r="C61" t="str">
            <v>村基础设施</v>
          </cell>
          <cell r="D61" t="str">
            <v>新建</v>
          </cell>
          <cell r="E61" t="str">
            <v>南湖村</v>
          </cell>
          <cell r="F61">
            <v>2022</v>
          </cell>
          <cell r="G61" t="str">
            <v>区乡村振兴局</v>
          </cell>
          <cell r="H61" t="str">
            <v>黎香湖镇</v>
          </cell>
          <cell r="I61" t="str">
            <v>1、修建一个封闭式的农产品展示交易中心，120平方米。2、安装中导柜4个，货架36组。</v>
          </cell>
          <cell r="J61">
            <v>30</v>
          </cell>
          <cell r="K61">
            <v>30</v>
          </cell>
        </row>
        <row r="61">
          <cell r="M61" t="str">
            <v>市级资金</v>
          </cell>
          <cell r="N61" t="str">
            <v>一般农户40户113人（其中脱贫户15户41人）</v>
          </cell>
          <cell r="O61" t="str">
            <v>项目实施可解决黎香湖镇部分群众在家发展产业。</v>
          </cell>
          <cell r="P61" t="str">
            <v>15户脱贫户参加前期项目确定会议、决议，解决黎香湖镇部分群众在家发展产业。</v>
          </cell>
        </row>
        <row r="62">
          <cell r="A62">
            <v>56</v>
          </cell>
          <cell r="B62" t="str">
            <v>南川区南平镇永安村2022年水果基地建设</v>
          </cell>
          <cell r="C62" t="str">
            <v>产业项目</v>
          </cell>
          <cell r="D62" t="str">
            <v>新建</v>
          </cell>
          <cell r="E62" t="str">
            <v>永安村</v>
          </cell>
          <cell r="F62">
            <v>2022</v>
          </cell>
          <cell r="G62" t="str">
            <v>区乡村振兴局</v>
          </cell>
          <cell r="H62" t="str">
            <v>南平镇(重庆科纳果蔬种植专业合作社)</v>
          </cell>
          <cell r="I62" t="str">
            <v>1、整修山坪塘1口300立方米，更换主水管1400米；2、展示、销售中心提档升级改造及完善相关配套设施设备。</v>
          </cell>
          <cell r="J62">
            <v>45.5</v>
          </cell>
          <cell r="K62">
            <v>30</v>
          </cell>
          <cell r="L62">
            <v>15.5</v>
          </cell>
          <cell r="M62" t="str">
            <v>中央资金</v>
          </cell>
          <cell r="N62" t="str">
            <v>一般农户40户150人（其中脱贫户4户10人）</v>
          </cell>
          <cell r="O62" t="str">
            <v>1、项目建成后可解决永安村、云雾村村民务工就业，其中长期务工人员10余人，临时务工人员5-10余人，年增加收入5000元以上,带动当地村民致富增收；2、合作社流转2户脱贫户土地；3、常年有3个脱贫户在基地长期就业（永安村李小利、陈世兰，云雾村殷立娥）；4、同3户脱贫户签订带贫协。</v>
          </cell>
          <cell r="P62" t="str">
            <v>8人参与前期项目确定会议、决定,20人参与入库项目的选拔,3人参与项目实施过程中施工质里和资金使用的监管。项目建设可就近解决务工20人以上(其中已脱贫户2人）。</v>
          </cell>
        </row>
        <row r="63">
          <cell r="A63">
            <v>57</v>
          </cell>
          <cell r="B63" t="str">
            <v>南川区木凉镇汉场坝村2022年乡村振兴研学基地建设项目</v>
          </cell>
          <cell r="C63" t="str">
            <v>村基础设施</v>
          </cell>
          <cell r="D63" t="str">
            <v>新建</v>
          </cell>
          <cell r="E63" t="str">
            <v>汉场坝村</v>
          </cell>
          <cell r="F63">
            <v>2022</v>
          </cell>
          <cell r="G63" t="str">
            <v>区乡村振兴局</v>
          </cell>
          <cell r="H63" t="str">
            <v>木凉镇</v>
          </cell>
          <cell r="I63" t="str">
            <v>改建乡村振兴非遗工坊3000㎡，包含场地平整，展示场景，非遗设备，配套设施等。</v>
          </cell>
          <cell r="J63">
            <v>180</v>
          </cell>
          <cell r="K63">
            <v>180</v>
          </cell>
        </row>
        <row r="63">
          <cell r="M63" t="str">
            <v>市级资金</v>
          </cell>
          <cell r="N63" t="str">
            <v>一般农户140户562人（其中脱贫户4户10人）</v>
          </cell>
          <cell r="O63" t="str">
            <v>提升乡村观光旅游品质、提高文化旅游素养、助推汉场坝乡村旅游，带动全村集体经济组织成员收益。</v>
          </cell>
          <cell r="P63" t="str">
            <v>12人参加前期项目确定会议、决议，通过项目建设增加汉场坝村乡村文化旅游、有力助推乡村旅游发展。</v>
          </cell>
        </row>
        <row r="64">
          <cell r="A64">
            <v>58</v>
          </cell>
          <cell r="B64" t="str">
            <v>南川区木凉镇云都寺村2022年农旅融合体验基地建设项目</v>
          </cell>
          <cell r="C64" t="str">
            <v>产业项目</v>
          </cell>
          <cell r="D64" t="str">
            <v>新建</v>
          </cell>
          <cell r="E64" t="str">
            <v>云都寺村</v>
          </cell>
          <cell r="F64">
            <v>2022</v>
          </cell>
          <cell r="G64" t="str">
            <v>区乡村振兴局</v>
          </cell>
          <cell r="H64" t="str">
            <v>木凉镇（重庆市南川区木凉镇云都寺村股份经济联合社）</v>
          </cell>
          <cell r="I64" t="str">
            <v>新建乡村振兴文化展示中心400㎡。</v>
          </cell>
          <cell r="J64">
            <v>20</v>
          </cell>
          <cell r="K64">
            <v>20</v>
          </cell>
        </row>
        <row r="64">
          <cell r="M64" t="str">
            <v>中央资金</v>
          </cell>
          <cell r="N64" t="str">
            <v>一般农户13户13人（其中脱贫户3户3人）</v>
          </cell>
          <cell r="O64" t="str">
            <v>新建乡村振兴文化展示中心，共计400㎡，带动脱贫人员3人务工，其他直接受益10人。</v>
          </cell>
          <cell r="P64" t="str">
            <v>12人参加前期项目确定会议、决议，通过项目建设带动脱贫人员3人务工，其他直接受益10人。</v>
          </cell>
        </row>
        <row r="65">
          <cell r="A65">
            <v>59</v>
          </cell>
          <cell r="B65" t="str">
            <v>南川区木凉镇汉场坝村2022年饮水工程建设项目</v>
          </cell>
          <cell r="C65" t="str">
            <v>村基础设施</v>
          </cell>
          <cell r="D65" t="str">
            <v>新建</v>
          </cell>
          <cell r="E65" t="str">
            <v>汉场坝村</v>
          </cell>
          <cell r="F65">
            <v>2022</v>
          </cell>
          <cell r="G65" t="str">
            <v>区乡村振兴局</v>
          </cell>
          <cell r="H65" t="str">
            <v>木凉镇</v>
          </cell>
          <cell r="I65" t="str">
            <v>安装引水管道Φ300×11.9mm×1.0paPE管300米，Φ200×11.9mm×1.0paPE管1500米（一社770米，二社1030米）；建取水井、两个简易沉淀池（300立平方）挖机处理、四壁砖挡墙抹灰。</v>
          </cell>
          <cell r="J65">
            <v>30</v>
          </cell>
          <cell r="K65">
            <v>20</v>
          </cell>
          <cell r="L65">
            <v>10</v>
          </cell>
          <cell r="M65" t="str">
            <v>中央资金</v>
          </cell>
          <cell r="N65" t="str">
            <v>一般农户7户13人（其中脱贫户2户8人）</v>
          </cell>
          <cell r="O65" t="str">
            <v>解决水产养殖引水困难，推进汉场坝村产业发展，流转土地带动脱贫户2户8人受益，带动周边群众5人务工。</v>
          </cell>
          <cell r="P65" t="str">
            <v>12人参加前期项目确定会议、决议，通过项目建设解决水产养殖企业引水困难，有利于产业发展。</v>
          </cell>
        </row>
        <row r="66">
          <cell r="A66">
            <v>60</v>
          </cell>
          <cell r="B66" t="str">
            <v>南川区木凉镇汉场坝村2022年黄茶基地建设</v>
          </cell>
          <cell r="C66" t="str">
            <v>产业项目</v>
          </cell>
          <cell r="D66" t="str">
            <v>改扩建</v>
          </cell>
          <cell r="E66" t="str">
            <v>汉场坝村</v>
          </cell>
          <cell r="F66">
            <v>2022</v>
          </cell>
          <cell r="G66" t="str">
            <v>区乡村振兴局</v>
          </cell>
          <cell r="H66" t="str">
            <v>木凉镇（重庆市南川区阳玉君茶叶专业合作社）</v>
          </cell>
          <cell r="I66" t="str">
            <v>200亩黄茶基地后期管护，包括购买肥料、灌溉、除草等。</v>
          </cell>
          <cell r="J66">
            <v>30</v>
          </cell>
          <cell r="K66">
            <v>20</v>
          </cell>
          <cell r="L66">
            <v>10</v>
          </cell>
          <cell r="M66" t="str">
            <v>中央资金</v>
          </cell>
          <cell r="N66" t="str">
            <v>一般农户13户13人，（其中脱贫户3户3人）</v>
          </cell>
          <cell r="O66" t="str">
            <v>壮大汉场坝集体经济组织，发展文化旅游产业，带动周边农户就业，助推向乡村振兴，带动脱贫人员3人务工，其他直接受益10人。</v>
          </cell>
          <cell r="P66" t="str">
            <v>12人参加前期项目确定会议、决议，通过项目建设增加汉场坝村乡村集体经济发展有力助推乡村旅游发展。</v>
          </cell>
        </row>
        <row r="67">
          <cell r="A67">
            <v>61</v>
          </cell>
          <cell r="B67" t="str">
            <v>南川区河图镇骑坪村2022年板栗基地建设</v>
          </cell>
          <cell r="C67" t="str">
            <v>村基础设施</v>
          </cell>
          <cell r="D67" t="str">
            <v>新建</v>
          </cell>
          <cell r="E67" t="str">
            <v>骑坪村</v>
          </cell>
          <cell r="F67">
            <v>2022</v>
          </cell>
          <cell r="G67" t="str">
            <v>区乡村振兴局</v>
          </cell>
          <cell r="H67" t="str">
            <v>河图镇</v>
          </cell>
          <cell r="I67" t="str">
            <v>1、新建板栗基地蓄水池120立方；2、新修农旅产业步道500米；3.新修堡坎600立方米。</v>
          </cell>
          <cell r="J67">
            <v>45</v>
          </cell>
          <cell r="K67">
            <v>45</v>
          </cell>
        </row>
        <row r="67">
          <cell r="M67" t="str">
            <v>中央资金</v>
          </cell>
          <cell r="N67" t="str">
            <v>一般农户20户50人（其中脱贫户5户）</v>
          </cell>
          <cell r="O67" t="str">
            <v>通过该项目的实施，提升板栗基地形象，带动20户50余栗农（其中脱贫户5户及以上）增收。 </v>
          </cell>
          <cell r="P67" t="str">
            <v>15人参与前期项目确定会议、决定，15人参与入库项目的选拔，5人参与项目实施过程中施工质量和资金使用的监管。通过该项目的实施，提升板栗基地形象，带动20户50余栗农（其中脱贫户5户及以上）增收。</v>
          </cell>
        </row>
        <row r="68">
          <cell r="A68">
            <v>62</v>
          </cell>
          <cell r="B68" t="str">
            <v>南川区河图镇中图村2022年蓝莓基地建设</v>
          </cell>
          <cell r="C68" t="str">
            <v>产业项目</v>
          </cell>
          <cell r="D68" t="str">
            <v>新建</v>
          </cell>
          <cell r="E68" t="str">
            <v>中图村</v>
          </cell>
          <cell r="F68">
            <v>2022</v>
          </cell>
          <cell r="G68" t="str">
            <v>区乡村振兴局</v>
          </cell>
          <cell r="H68" t="str">
            <v>河图镇(重庆青厚农业科技有限公司)</v>
          </cell>
          <cell r="I68" t="str">
            <v>安装水肥一体化工程设备1套。</v>
          </cell>
          <cell r="J68">
            <v>150</v>
          </cell>
          <cell r="K68">
            <v>100</v>
          </cell>
          <cell r="L68">
            <v>50</v>
          </cell>
          <cell r="M68" t="str">
            <v>中央资金</v>
          </cell>
          <cell r="N68" t="str">
            <v>一般农户20人（其中脱贫户5人）</v>
          </cell>
          <cell r="O68" t="str">
            <v>项目建成后，预计中图村村民每年获得收入30万元，解决就近务工20人以上，其中脱贫户5人及以上。带动河图镇全域乡村旅游发展。</v>
          </cell>
          <cell r="P68" t="str">
            <v>15人参与前期项目确定会议、决定，15人参与入库项目的选拔，5人参与项目实施过程中施工质量和资金使用的监管。解决就近务工20人以上，其中脱贫户5人及以上。</v>
          </cell>
        </row>
        <row r="69">
          <cell r="A69">
            <v>63</v>
          </cell>
          <cell r="B69" t="str">
            <v>南川区河图镇虎头村2022年入户路建设项目</v>
          </cell>
          <cell r="C69" t="str">
            <v>村基础设施</v>
          </cell>
          <cell r="D69" t="str">
            <v>新建</v>
          </cell>
          <cell r="E69" t="str">
            <v>虎头村</v>
          </cell>
          <cell r="F69">
            <v>2022</v>
          </cell>
          <cell r="G69" t="str">
            <v>区乡村振兴局</v>
          </cell>
          <cell r="H69" t="str">
            <v>河图镇</v>
          </cell>
          <cell r="I69" t="str">
            <v>新建虎头村入户路1.5公里，宽3.5m，厚20CM，C25标号。</v>
          </cell>
          <cell r="J69">
            <v>72</v>
          </cell>
          <cell r="K69">
            <v>72</v>
          </cell>
        </row>
        <row r="69">
          <cell r="M69" t="str">
            <v>中央资金</v>
          </cell>
          <cell r="N69" t="str">
            <v>一般农户150户500人（其中脱贫户10户32人）</v>
          </cell>
          <cell r="O69" t="str">
            <v>项目实施后，将切实改善虎头村150户500余人(其中脱贫户10户32人）生产生活条件，促进整村产业发展，促进群众增收，巩固脱贫攻坚成果。</v>
          </cell>
          <cell r="P69" t="str">
            <v>15人参与前期项目确定会议、决定，15人参与入库项目的选拔，5人参与项目实施过程中施工质量和资金使用的监管。项目实施后，将切实改善虎头村150户500余人(其中脱贫户10户32人）生产生活条件，促进整村产业发展，促进群众增收，巩固脱贫攻坚成果。</v>
          </cell>
        </row>
        <row r="70">
          <cell r="A70">
            <v>64</v>
          </cell>
          <cell r="B70" t="str">
            <v>南川区河图镇上河村2022年社道公路建设项目</v>
          </cell>
          <cell r="C70" t="str">
            <v>村基础设施</v>
          </cell>
          <cell r="D70" t="str">
            <v>新建</v>
          </cell>
          <cell r="E70" t="str">
            <v>上河村</v>
          </cell>
          <cell r="F70">
            <v>2022</v>
          </cell>
          <cell r="G70" t="str">
            <v>区乡村振兴局</v>
          </cell>
          <cell r="H70" t="str">
            <v>河图镇</v>
          </cell>
          <cell r="I70" t="str">
            <v>新建上河村社道公路1.2公里，宽3.5米，厚20CM，C25标号。</v>
          </cell>
          <cell r="J70">
            <v>57.4</v>
          </cell>
          <cell r="K70">
            <v>57.4</v>
          </cell>
        </row>
        <row r="70">
          <cell r="M70" t="str">
            <v>市级资金</v>
          </cell>
          <cell r="N70" t="str">
            <v>一般农户80户350人（其中脱贫户16户42人）</v>
          </cell>
          <cell r="O70" t="str">
            <v>项目建成后，全面改善上河村1、6、7、8社80余户350余人（其中脱贫户16户42人）出行条件。</v>
          </cell>
          <cell r="P70" t="str">
            <v>15人参与前期项目确定会议、决定，15人参与入库项目的选拔，5人参与项目实施过程中施工质量和资金使用的监管。项目建成后，全面改善上河村1、6、7、8社80余户350余人（其中脱贫户16户42人）出行条件。</v>
          </cell>
        </row>
        <row r="71">
          <cell r="A71">
            <v>65</v>
          </cell>
          <cell r="B71" t="str">
            <v>南川区河图镇虎头村2022年水厂供水管网改造项目</v>
          </cell>
          <cell r="C71" t="str">
            <v>村基础设施</v>
          </cell>
          <cell r="D71" t="str">
            <v>新建</v>
          </cell>
          <cell r="E71" t="str">
            <v>虎头村</v>
          </cell>
          <cell r="F71">
            <v>2022</v>
          </cell>
          <cell r="G71" t="str">
            <v>区乡村振兴局</v>
          </cell>
          <cell r="H71" t="str">
            <v>河图镇</v>
          </cell>
          <cell r="I71" t="str">
            <v>改造老旧供水管网18公里。</v>
          </cell>
          <cell r="J71">
            <v>60</v>
          </cell>
          <cell r="K71">
            <v>20</v>
          </cell>
          <cell r="L71">
            <v>40</v>
          </cell>
          <cell r="M71" t="str">
            <v>市级资金</v>
          </cell>
          <cell r="N71" t="str">
            <v>一般农户200户700人（其中脱贫户30户94人）</v>
          </cell>
          <cell r="O71" t="str">
            <v>项目实施后，将改善虎头村200余户700余人（其中脱贫户30户94人）生活用水条件，切实巩固脱贫攻坚成果。</v>
          </cell>
          <cell r="P71" t="str">
            <v>15人参与前期项目确定会议、决定，15人参与入库项目的选拔，5人参与项目实施过程中施工质量和资金使用的监管。项目实施后，将改善虎头村200余户700余人（其中脱贫户30户94人）生活用水条件，切实巩固脱贫攻坚成果。</v>
          </cell>
        </row>
        <row r="72">
          <cell r="A72">
            <v>66</v>
          </cell>
          <cell r="B72" t="str">
            <v>南川区河图镇骑坪村2022年茶叶基地建设</v>
          </cell>
          <cell r="C72" t="str">
            <v>产业项目</v>
          </cell>
          <cell r="D72" t="str">
            <v>新建</v>
          </cell>
          <cell r="E72" t="str">
            <v>骑坪村</v>
          </cell>
          <cell r="F72">
            <v>2022</v>
          </cell>
          <cell r="G72" t="str">
            <v>区乡村振兴局</v>
          </cell>
          <cell r="H72" t="str">
            <v>河图镇(重庆栖静山生态农业开发有限公司)</v>
          </cell>
          <cell r="I72" t="str">
            <v>新建基地管理配套设施用房500平方米及附属设施。</v>
          </cell>
          <cell r="J72">
            <v>44</v>
          </cell>
          <cell r="K72">
            <v>29</v>
          </cell>
          <cell r="L72">
            <v>15</v>
          </cell>
          <cell r="M72" t="str">
            <v>中央资金</v>
          </cell>
          <cell r="N72" t="str">
            <v>一般农户10人（其中脱贫户5人）</v>
          </cell>
          <cell r="O72" t="str">
            <v>项目实施后，实施茶叶加工，增加茶叶销售收入10万元以上，带动就近务工10人以上（其中脱贫户5人及以上）。</v>
          </cell>
          <cell r="P72" t="str">
            <v>15人参与前期项目确定会议、决定，15人参与入库项目的选拔，5人参与项目实施过程中施工质量和资金使用的监管。项目实施后，实施茶叶加工，增加茶叶销售收入10万元以上，带动就近务工10人以上（其中脱贫户5人及以上）。</v>
          </cell>
        </row>
        <row r="73">
          <cell r="A73">
            <v>67</v>
          </cell>
          <cell r="B73" t="str">
            <v>南川区兴隆镇金禾村2022年农产品交易中心建设项目</v>
          </cell>
          <cell r="C73" t="str">
            <v>村基础设施</v>
          </cell>
          <cell r="D73" t="str">
            <v>新建</v>
          </cell>
          <cell r="E73" t="str">
            <v>金禾村</v>
          </cell>
          <cell r="F73">
            <v>2022</v>
          </cell>
          <cell r="G73" t="str">
            <v>区乡村振兴局</v>
          </cell>
          <cell r="H73" t="str">
            <v>兴隆镇</v>
          </cell>
          <cell r="I73" t="str">
            <v>2000平方米场地平整：包括土石方开挖和堡坎；新建农产品交易中心一处：建筑面积300平方米，占地面积210平方米。</v>
          </cell>
          <cell r="J73">
            <v>50</v>
          </cell>
          <cell r="K73">
            <v>50</v>
          </cell>
        </row>
        <row r="73">
          <cell r="M73" t="str">
            <v>市级资金</v>
          </cell>
          <cell r="N73" t="str">
            <v>一般农户230人（其中脱贫户25户63人）</v>
          </cell>
          <cell r="O73" t="str">
            <v>促进辖区内农产品交易，壮大金禾村集体经济，为3户及以上低收入人群提供就业岗位。</v>
          </cell>
          <cell r="P73" t="str">
            <v>解决全村已脱贫户、脱贫监测户、边缘户等人群就业岗位2-5个。</v>
          </cell>
        </row>
        <row r="74">
          <cell r="A74">
            <v>68</v>
          </cell>
          <cell r="B74" t="str">
            <v>南川区兴隆镇金花村2022年白茶基地建设</v>
          </cell>
          <cell r="C74" t="str">
            <v>产业项目</v>
          </cell>
          <cell r="D74" t="str">
            <v>新建</v>
          </cell>
          <cell r="E74" t="str">
            <v>金花村</v>
          </cell>
          <cell r="F74">
            <v>2022</v>
          </cell>
          <cell r="G74" t="str">
            <v>区乡村振兴局</v>
          </cell>
          <cell r="H74" t="str">
            <v>兴隆镇（重庆市南川区巨昌农业开发有限公司）</v>
          </cell>
          <cell r="I74" t="str">
            <v>1.金花村500亩高标准白茶后期管护，复合肥、有机肥、人工费等；2.自动化机器成品包装设备一台，广告包装宣传设计；3.订制包装礼盒2000套，普通包装盒1000套。</v>
          </cell>
          <cell r="J74">
            <v>104</v>
          </cell>
          <cell r="K74">
            <v>69</v>
          </cell>
          <cell r="L74">
            <v>35</v>
          </cell>
          <cell r="M74" t="str">
            <v>中央资金</v>
          </cell>
          <cell r="N74" t="str">
            <v>一般农户50人（其中脱贫户5户12人）</v>
          </cell>
          <cell r="O74" t="str">
            <v>项目实施后可有效拉动区域经济增长，为脱贫户的一般农户提供就业岗位。</v>
          </cell>
          <cell r="P74" t="str">
            <v>脱贫户和村民代表参加项目确定会议、决议。农户通过土地流转、就近务工增加收入。</v>
          </cell>
        </row>
        <row r="75">
          <cell r="A75">
            <v>69</v>
          </cell>
          <cell r="B75" t="str">
            <v>南川区兴隆镇永福村2022年茶叶基地建设</v>
          </cell>
          <cell r="C75" t="str">
            <v>产业项目</v>
          </cell>
          <cell r="D75" t="str">
            <v>新建</v>
          </cell>
          <cell r="E75" t="str">
            <v>永福村</v>
          </cell>
          <cell r="F75">
            <v>2022</v>
          </cell>
          <cell r="G75" t="str">
            <v>区乡村振兴局</v>
          </cell>
          <cell r="H75" t="str">
            <v>兴隆镇（重庆市南川区兴又缘茶叶有限公司）</v>
          </cell>
          <cell r="I75" t="str">
            <v>购买茶叶光波多功能机一台。</v>
          </cell>
          <cell r="J75">
            <v>52.8</v>
          </cell>
          <cell r="K75">
            <v>35</v>
          </cell>
          <cell r="L75">
            <v>17.8</v>
          </cell>
          <cell r="M75" t="str">
            <v>中央资金</v>
          </cell>
          <cell r="N75" t="str">
            <v>一般农户100人，（其中脱贫户10户35人）</v>
          </cell>
          <cell r="O75" t="str">
            <v>项目实施后可有效拉动区域经济增长，为脱贫户的一般农户提供就业岗位。</v>
          </cell>
          <cell r="P75" t="str">
            <v>脱贫户和村民代表参加项目确定会议、决议。农户通过土地流转、就近务工增加收入。</v>
          </cell>
        </row>
        <row r="76">
          <cell r="A76">
            <v>70</v>
          </cell>
          <cell r="B76" t="str">
            <v>南川区兴隆镇金星社区2022年乡村旅游建设项目</v>
          </cell>
          <cell r="C76" t="str">
            <v>产业项目</v>
          </cell>
          <cell r="D76" t="str">
            <v>改扩建</v>
          </cell>
          <cell r="E76" t="str">
            <v>金星社区</v>
          </cell>
          <cell r="F76">
            <v>2022</v>
          </cell>
          <cell r="G76" t="str">
            <v>区乡村振兴局</v>
          </cell>
          <cell r="H76" t="str">
            <v>兴隆镇(重庆庆酒酿酒庄园有限公司)</v>
          </cell>
          <cell r="I76" t="str">
            <v>1.开挖土方6000方，改建山坪塘一口2500㎡；2.新建休闲凉亭1座，新修步游道2公里；3.种植观赏性树木、果树等5亩。</v>
          </cell>
          <cell r="J76">
            <v>160</v>
          </cell>
          <cell r="K76">
            <v>100</v>
          </cell>
          <cell r="L76">
            <v>60</v>
          </cell>
          <cell r="M76" t="str">
            <v>市级资金</v>
          </cell>
          <cell r="N76" t="str">
            <v>一般农户40人（其中脱贫户2户5人）</v>
          </cell>
          <cell r="O76" t="str">
            <v>项目实施可带动南川及周边40人参与务工，增加收入。</v>
          </cell>
          <cell r="P76" t="str">
            <v>1.通过农业项目财政补助资金股权化方案，获得分红收益；
2.通过提供新增岗位获得就业机会，带动群众获得收益。</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P157"/>
  <sheetViews>
    <sheetView tabSelected="1" workbookViewId="0">
      <pane xSplit="2" ySplit="8" topLeftCell="T124" activePane="bottomRight" state="frozen"/>
      <selection/>
      <selection pane="topRight"/>
      <selection pane="bottomLeft"/>
      <selection pane="bottomRight" activeCell="AF126" sqref="AF126"/>
    </sheetView>
  </sheetViews>
  <sheetFormatPr defaultColWidth="9" defaultRowHeight="13.5"/>
  <cols>
    <col min="1" max="1" width="7.5" style="3" customWidth="true"/>
    <col min="2" max="2" width="17.875" style="4" customWidth="true"/>
    <col min="3" max="4" width="9" style="5"/>
    <col min="5" max="5" width="19.5" style="3" customWidth="true"/>
    <col min="6" max="7" width="9" style="5"/>
    <col min="8" max="8" width="22.5" style="4" customWidth="true"/>
    <col min="9" max="9" width="22.25" style="4" customWidth="true"/>
    <col min="10" max="10" width="21.5" style="4" customWidth="true"/>
    <col min="11" max="18" width="15.625" style="4" customWidth="true"/>
    <col min="19" max="19" width="9" style="4"/>
    <col min="20" max="22" width="9" style="5"/>
    <col min="23" max="23" width="10.375" style="5"/>
    <col min="24" max="24" width="9.875" style="5"/>
    <col min="25" max="25" width="9.375" style="6"/>
    <col min="26" max="26" width="12.75" style="6" customWidth="true"/>
    <col min="27" max="29" width="9" style="6"/>
    <col min="30" max="31" width="9" style="5"/>
    <col min="32" max="37" width="9" style="3"/>
    <col min="38" max="38" width="14.25" style="3" customWidth="true"/>
    <col min="39" max="39" width="9" style="3"/>
    <col min="40" max="40" width="14.125" style="3" customWidth="true"/>
    <col min="41" max="41" width="9" style="5"/>
    <col min="42" max="42" width="13.875" style="5" customWidth="true"/>
    <col min="43" max="16384" width="9" style="3"/>
  </cols>
  <sheetData>
    <row r="2" ht="15.75" spans="1:42">
      <c r="A2" s="7" t="s">
        <v>0</v>
      </c>
      <c r="B2" s="7"/>
      <c r="C2" s="8"/>
      <c r="D2" s="8"/>
      <c r="E2" s="7"/>
      <c r="F2" s="25"/>
      <c r="G2" s="25"/>
      <c r="H2" s="26"/>
      <c r="I2" s="26"/>
      <c r="J2" s="26"/>
      <c r="K2" s="26"/>
      <c r="L2" s="26"/>
      <c r="M2" s="26"/>
      <c r="N2" s="26"/>
      <c r="O2" s="26"/>
      <c r="P2" s="26"/>
      <c r="Q2" s="26"/>
      <c r="R2" s="26"/>
      <c r="S2" s="26"/>
      <c r="T2" s="25"/>
      <c r="U2" s="25"/>
      <c r="V2" s="25"/>
      <c r="W2" s="25"/>
      <c r="X2" s="25"/>
      <c r="Y2" s="37"/>
      <c r="Z2" s="37"/>
      <c r="AA2" s="38"/>
      <c r="AB2" s="37"/>
      <c r="AC2" s="37"/>
      <c r="AD2" s="25"/>
      <c r="AE2" s="25"/>
      <c r="AF2" s="50"/>
      <c r="AG2" s="50"/>
      <c r="AH2" s="50"/>
      <c r="AI2" s="50"/>
      <c r="AJ2" s="50"/>
      <c r="AK2" s="50"/>
      <c r="AL2" s="50"/>
      <c r="AM2" s="50"/>
      <c r="AN2" s="50"/>
      <c r="AO2" s="25"/>
      <c r="AP2" s="25"/>
    </row>
    <row r="3" ht="45" customHeight="true" spans="1:42">
      <c r="A3" s="9" t="s">
        <v>1</v>
      </c>
      <c r="B3" s="10"/>
      <c r="C3" s="9"/>
      <c r="D3" s="9"/>
      <c r="E3" s="9"/>
      <c r="F3" s="9"/>
      <c r="G3" s="9"/>
      <c r="H3" s="10"/>
      <c r="I3" s="10"/>
      <c r="J3" s="10"/>
      <c r="K3" s="10"/>
      <c r="L3" s="10"/>
      <c r="M3" s="10"/>
      <c r="N3" s="10"/>
      <c r="O3" s="10"/>
      <c r="P3" s="10"/>
      <c r="Q3" s="10"/>
      <c r="R3" s="10"/>
      <c r="S3" s="10"/>
      <c r="T3" s="9"/>
      <c r="U3" s="9"/>
      <c r="V3" s="9"/>
      <c r="W3" s="9"/>
      <c r="X3" s="9"/>
      <c r="Y3" s="39"/>
      <c r="Z3" s="39"/>
      <c r="AA3" s="39"/>
      <c r="AB3" s="39"/>
      <c r="AC3" s="39"/>
      <c r="AD3" s="9"/>
      <c r="AE3" s="9"/>
      <c r="AF3" s="9"/>
      <c r="AG3" s="9"/>
      <c r="AH3" s="9"/>
      <c r="AI3" s="9"/>
      <c r="AJ3" s="9"/>
      <c r="AK3" s="9"/>
      <c r="AL3" s="9"/>
      <c r="AM3" s="9"/>
      <c r="AN3" s="9"/>
      <c r="AO3" s="9"/>
      <c r="AP3" s="9"/>
    </row>
    <row r="4" ht="45" customHeight="true" spans="1:42">
      <c r="A4" s="11" t="s">
        <v>2</v>
      </c>
      <c r="B4" s="12" t="s">
        <v>3</v>
      </c>
      <c r="C4" s="11" t="s">
        <v>4</v>
      </c>
      <c r="D4" s="13" t="s">
        <v>5</v>
      </c>
      <c r="E4" s="11" t="s">
        <v>6</v>
      </c>
      <c r="F4" s="11" t="s">
        <v>7</v>
      </c>
      <c r="G4" s="11" t="s">
        <v>8</v>
      </c>
      <c r="H4" s="13" t="s">
        <v>9</v>
      </c>
      <c r="I4" s="13" t="s">
        <v>10</v>
      </c>
      <c r="J4" s="13" t="s">
        <v>11</v>
      </c>
      <c r="K4" s="13"/>
      <c r="L4" s="13"/>
      <c r="M4" s="13"/>
      <c r="N4" s="13"/>
      <c r="O4" s="13"/>
      <c r="P4" s="13"/>
      <c r="Q4" s="13"/>
      <c r="R4" s="13"/>
      <c r="S4" s="32" t="s">
        <v>12</v>
      </c>
      <c r="T4" s="33"/>
      <c r="U4" s="13" t="s">
        <v>13</v>
      </c>
      <c r="V4" s="11" t="s">
        <v>14</v>
      </c>
      <c r="W4" s="32" t="s">
        <v>15</v>
      </c>
      <c r="X4" s="33"/>
      <c r="Y4" s="40" t="s">
        <v>16</v>
      </c>
      <c r="Z4" s="40"/>
      <c r="AA4" s="40"/>
      <c r="AB4" s="40"/>
      <c r="AC4" s="40"/>
      <c r="AD4" s="32" t="s">
        <v>17</v>
      </c>
      <c r="AE4" s="33"/>
      <c r="AF4" s="13" t="s">
        <v>18</v>
      </c>
      <c r="AG4" s="13" t="s">
        <v>19</v>
      </c>
      <c r="AH4" s="13" t="s">
        <v>20</v>
      </c>
      <c r="AI4" s="13"/>
      <c r="AJ4" s="13" t="s">
        <v>21</v>
      </c>
      <c r="AK4" s="13" t="s">
        <v>22</v>
      </c>
      <c r="AL4" s="13"/>
      <c r="AM4" s="13" t="s">
        <v>23</v>
      </c>
      <c r="AN4" s="13"/>
      <c r="AO4" s="13" t="s">
        <v>24</v>
      </c>
      <c r="AP4" s="13" t="s">
        <v>25</v>
      </c>
    </row>
    <row r="5" ht="45" customHeight="true" spans="1:42">
      <c r="A5" s="14"/>
      <c r="B5" s="15"/>
      <c r="C5" s="14"/>
      <c r="D5" s="13"/>
      <c r="E5" s="14"/>
      <c r="F5" s="14"/>
      <c r="G5" s="14"/>
      <c r="H5" s="13"/>
      <c r="I5" s="13"/>
      <c r="J5" s="13" t="s">
        <v>26</v>
      </c>
      <c r="K5" s="13" t="s">
        <v>27</v>
      </c>
      <c r="L5" s="13"/>
      <c r="M5" s="13"/>
      <c r="N5" s="13"/>
      <c r="O5" s="13" t="s">
        <v>28</v>
      </c>
      <c r="P5" s="13"/>
      <c r="Q5" s="13"/>
      <c r="R5" s="13" t="s">
        <v>29</v>
      </c>
      <c r="S5" s="11" t="s">
        <v>30</v>
      </c>
      <c r="T5" s="11" t="s">
        <v>31</v>
      </c>
      <c r="U5" s="13"/>
      <c r="V5" s="14"/>
      <c r="W5" s="11" t="s">
        <v>32</v>
      </c>
      <c r="X5" s="11" t="s">
        <v>33</v>
      </c>
      <c r="Y5" s="40" t="s">
        <v>34</v>
      </c>
      <c r="Z5" s="41" t="s">
        <v>35</v>
      </c>
      <c r="AA5" s="42"/>
      <c r="AB5" s="43"/>
      <c r="AC5" s="40" t="s">
        <v>36</v>
      </c>
      <c r="AD5" s="11" t="s">
        <v>37</v>
      </c>
      <c r="AE5" s="11" t="s">
        <v>38</v>
      </c>
      <c r="AF5" s="13"/>
      <c r="AG5" s="13"/>
      <c r="AH5" s="13" t="s">
        <v>39</v>
      </c>
      <c r="AI5" s="13" t="s">
        <v>40</v>
      </c>
      <c r="AJ5" s="13"/>
      <c r="AK5" s="13" t="s">
        <v>41</v>
      </c>
      <c r="AL5" s="13" t="s">
        <v>42</v>
      </c>
      <c r="AM5" s="13" t="s">
        <v>23</v>
      </c>
      <c r="AN5" s="13" t="s">
        <v>43</v>
      </c>
      <c r="AO5" s="13"/>
      <c r="AP5" s="13"/>
    </row>
    <row r="6" spans="1:42">
      <c r="A6" s="14"/>
      <c r="B6" s="15"/>
      <c r="C6" s="14"/>
      <c r="D6" s="13"/>
      <c r="E6" s="14"/>
      <c r="F6" s="14"/>
      <c r="G6" s="14"/>
      <c r="H6" s="13"/>
      <c r="I6" s="13"/>
      <c r="J6" s="13"/>
      <c r="K6" s="13" t="s">
        <v>44</v>
      </c>
      <c r="L6" s="13" t="s">
        <v>45</v>
      </c>
      <c r="M6" s="13" t="s">
        <v>46</v>
      </c>
      <c r="N6" s="13" t="s">
        <v>47</v>
      </c>
      <c r="O6" s="13" t="s">
        <v>48</v>
      </c>
      <c r="P6" s="13" t="s">
        <v>49</v>
      </c>
      <c r="Q6" s="13" t="s">
        <v>50</v>
      </c>
      <c r="R6" s="13"/>
      <c r="S6" s="14"/>
      <c r="T6" s="14"/>
      <c r="U6" s="13"/>
      <c r="V6" s="14"/>
      <c r="W6" s="14"/>
      <c r="X6" s="14"/>
      <c r="Y6" s="40"/>
      <c r="Z6" s="44" t="s">
        <v>51</v>
      </c>
      <c r="AA6" s="44" t="s">
        <v>52</v>
      </c>
      <c r="AB6" s="44" t="s">
        <v>53</v>
      </c>
      <c r="AC6" s="40"/>
      <c r="AD6" s="14"/>
      <c r="AE6" s="14"/>
      <c r="AF6" s="13"/>
      <c r="AG6" s="13"/>
      <c r="AH6" s="13"/>
      <c r="AI6" s="13"/>
      <c r="AJ6" s="13"/>
      <c r="AK6" s="13"/>
      <c r="AL6" s="13"/>
      <c r="AM6" s="13"/>
      <c r="AN6" s="13"/>
      <c r="AO6" s="13"/>
      <c r="AP6" s="13"/>
    </row>
    <row r="7" spans="1:42">
      <c r="A7" s="16"/>
      <c r="B7" s="17"/>
      <c r="C7" s="16"/>
      <c r="D7" s="13"/>
      <c r="E7" s="16"/>
      <c r="F7" s="16"/>
      <c r="G7" s="16"/>
      <c r="H7" s="13"/>
      <c r="I7" s="13"/>
      <c r="J7" s="13"/>
      <c r="K7" s="13"/>
      <c r="L7" s="13" t="s">
        <v>45</v>
      </c>
      <c r="M7" s="13" t="s">
        <v>46</v>
      </c>
      <c r="N7" s="13" t="s">
        <v>47</v>
      </c>
      <c r="O7" s="13" t="s">
        <v>48</v>
      </c>
      <c r="P7" s="13" t="s">
        <v>49</v>
      </c>
      <c r="Q7" s="13" t="s">
        <v>50</v>
      </c>
      <c r="R7" s="13"/>
      <c r="S7" s="16"/>
      <c r="T7" s="16"/>
      <c r="U7" s="13"/>
      <c r="V7" s="16"/>
      <c r="W7" s="16"/>
      <c r="X7" s="16"/>
      <c r="Y7" s="40"/>
      <c r="Z7" s="45"/>
      <c r="AA7" s="45"/>
      <c r="AB7" s="45"/>
      <c r="AC7" s="40"/>
      <c r="AD7" s="16"/>
      <c r="AE7" s="16"/>
      <c r="AF7" s="13"/>
      <c r="AG7" s="13"/>
      <c r="AH7" s="13"/>
      <c r="AI7" s="13"/>
      <c r="AJ7" s="13"/>
      <c r="AK7" s="13"/>
      <c r="AL7" s="13"/>
      <c r="AM7" s="13"/>
      <c r="AN7" s="13"/>
      <c r="AO7" s="13"/>
      <c r="AP7" s="13"/>
    </row>
    <row r="8" spans="1:42">
      <c r="A8" s="18" t="s">
        <v>54</v>
      </c>
      <c r="B8" s="19"/>
      <c r="C8" s="18"/>
      <c r="D8" s="18"/>
      <c r="E8" s="18"/>
      <c r="F8" s="18"/>
      <c r="G8" s="18"/>
      <c r="H8" s="19"/>
      <c r="I8" s="19"/>
      <c r="J8" s="19"/>
      <c r="K8" s="19"/>
      <c r="L8" s="19"/>
      <c r="M8" s="19"/>
      <c r="N8" s="19"/>
      <c r="O8" s="19"/>
      <c r="P8" s="19"/>
      <c r="Q8" s="19"/>
      <c r="R8" s="19"/>
      <c r="S8" s="19"/>
      <c r="T8" s="18"/>
      <c r="U8" s="18"/>
      <c r="V8" s="18"/>
      <c r="W8" s="18"/>
      <c r="X8" s="18"/>
      <c r="Y8" s="46">
        <f>SUM(Y9:Y179)</f>
        <v>22920.871</v>
      </c>
      <c r="Z8" s="46">
        <f>SUM(Z9:Z179)</f>
        <v>18438.031</v>
      </c>
      <c r="AA8" s="46">
        <f>SUM(AA9:AA179)</f>
        <v>157</v>
      </c>
      <c r="AB8" s="46">
        <f>SUM(AB9:AB179)</f>
        <v>1171.7</v>
      </c>
      <c r="AC8" s="46">
        <f>SUM(AC9:AC179)</f>
        <v>3154.14</v>
      </c>
      <c r="AD8" s="18"/>
      <c r="AE8" s="18"/>
      <c r="AF8" s="18"/>
      <c r="AG8" s="18"/>
      <c r="AH8" s="18"/>
      <c r="AI8" s="18"/>
      <c r="AJ8" s="18"/>
      <c r="AK8" s="18"/>
      <c r="AL8" s="18"/>
      <c r="AM8" s="18"/>
      <c r="AN8" s="18"/>
      <c r="AO8" s="18"/>
      <c r="AP8" s="18"/>
    </row>
    <row r="9" s="2" customFormat="true" ht="54" spans="1:42">
      <c r="A9" s="20">
        <v>1</v>
      </c>
      <c r="B9" s="21" t="s">
        <v>55</v>
      </c>
      <c r="C9" s="20" t="s">
        <v>56</v>
      </c>
      <c r="D9" s="20" t="s">
        <v>57</v>
      </c>
      <c r="E9" s="22" t="s">
        <v>58</v>
      </c>
      <c r="F9" s="20" t="str">
        <f>VLOOKUP(A:A,[3]Sheet1!$A:$I,4,1)</f>
        <v>新建</v>
      </c>
      <c r="G9" s="20" t="str">
        <f>VLOOKUP(A:A,[3]Sheet1!$A:$I,5,1)</f>
        <v>南川区</v>
      </c>
      <c r="H9" s="22" t="s">
        <v>59</v>
      </c>
      <c r="I9" s="22" t="s">
        <v>60</v>
      </c>
      <c r="J9" s="22" t="s">
        <v>61</v>
      </c>
      <c r="K9" s="22" t="s">
        <v>62</v>
      </c>
      <c r="L9" s="22" t="s">
        <v>63</v>
      </c>
      <c r="M9" s="22" t="s">
        <v>64</v>
      </c>
      <c r="N9" s="22" t="s">
        <v>62</v>
      </c>
      <c r="O9" s="22" t="s">
        <v>65</v>
      </c>
      <c r="P9" s="22" t="s">
        <v>66</v>
      </c>
      <c r="Q9" s="22" t="s">
        <v>67</v>
      </c>
      <c r="R9" s="22" t="s">
        <v>68</v>
      </c>
      <c r="S9" s="22" t="s">
        <v>69</v>
      </c>
      <c r="T9" s="20" t="s">
        <v>69</v>
      </c>
      <c r="U9" s="20">
        <v>2022</v>
      </c>
      <c r="V9" s="20" t="s">
        <v>70</v>
      </c>
      <c r="W9" s="20">
        <v>2022.01</v>
      </c>
      <c r="X9" s="20">
        <v>2022.12</v>
      </c>
      <c r="Y9" s="34">
        <f>Z9+AA9+AB9+AC9</f>
        <v>170</v>
      </c>
      <c r="Z9" s="34">
        <v>170</v>
      </c>
      <c r="AA9" s="34"/>
      <c r="AB9" s="34"/>
      <c r="AC9" s="34"/>
      <c r="AD9" s="20">
        <v>800</v>
      </c>
      <c r="AE9" s="20">
        <v>800</v>
      </c>
      <c r="AF9" s="20" t="s">
        <v>71</v>
      </c>
      <c r="AG9" s="20" t="s">
        <v>71</v>
      </c>
      <c r="AH9" s="20" t="s">
        <v>71</v>
      </c>
      <c r="AI9" s="20" t="s">
        <v>70</v>
      </c>
      <c r="AJ9" s="20" t="s">
        <v>70</v>
      </c>
      <c r="AK9" s="20" t="s">
        <v>71</v>
      </c>
      <c r="AL9" s="20" t="s">
        <v>72</v>
      </c>
      <c r="AM9" s="20" t="s">
        <v>71</v>
      </c>
      <c r="AN9" s="20" t="s">
        <v>72</v>
      </c>
      <c r="AO9" s="20" t="s">
        <v>73</v>
      </c>
      <c r="AP9" s="35">
        <v>13594548966</v>
      </c>
    </row>
    <row r="10" s="2" customFormat="true" ht="40.5" spans="1:42">
      <c r="A10" s="20">
        <v>2</v>
      </c>
      <c r="B10" s="21" t="s">
        <v>74</v>
      </c>
      <c r="C10" s="20" t="s">
        <v>75</v>
      </c>
      <c r="D10" s="20" t="s">
        <v>76</v>
      </c>
      <c r="E10" s="22" t="s">
        <v>77</v>
      </c>
      <c r="F10" s="20" t="str">
        <f>VLOOKUP(A:A,[3]Sheet1!$A:$I,4,1)</f>
        <v>新建</v>
      </c>
      <c r="G10" s="20" t="str">
        <f>VLOOKUP(A:A,[3]Sheet1!$A:$I,5,1)</f>
        <v>南川区</v>
      </c>
      <c r="H10" s="22" t="s">
        <v>78</v>
      </c>
      <c r="I10" s="22" t="s">
        <v>79</v>
      </c>
      <c r="J10" s="22" t="s">
        <v>80</v>
      </c>
      <c r="K10" s="22" t="s">
        <v>81</v>
      </c>
      <c r="L10" s="22" t="s">
        <v>82</v>
      </c>
      <c r="M10" s="22" t="s">
        <v>83</v>
      </c>
      <c r="N10" s="22" t="s">
        <v>84</v>
      </c>
      <c r="O10" s="22" t="s">
        <v>85</v>
      </c>
      <c r="P10" s="22" t="s">
        <v>86</v>
      </c>
      <c r="Q10" s="22" t="s">
        <v>67</v>
      </c>
      <c r="R10" s="22" t="s">
        <v>87</v>
      </c>
      <c r="S10" s="22" t="s">
        <v>69</v>
      </c>
      <c r="T10" s="20" t="s">
        <v>69</v>
      </c>
      <c r="U10" s="20">
        <v>2022</v>
      </c>
      <c r="V10" s="20" t="s">
        <v>70</v>
      </c>
      <c r="W10" s="20">
        <v>2022.01</v>
      </c>
      <c r="X10" s="20">
        <v>2022.12</v>
      </c>
      <c r="Y10" s="34">
        <f t="shared" ref="Y10:Y41" si="0">Z10+AA10+AB10+AC10</f>
        <v>31.18</v>
      </c>
      <c r="Z10" s="34">
        <v>31.18</v>
      </c>
      <c r="AA10" s="34"/>
      <c r="AB10" s="34"/>
      <c r="AC10" s="34"/>
      <c r="AD10" s="20">
        <v>500</v>
      </c>
      <c r="AE10" s="20">
        <v>500</v>
      </c>
      <c r="AF10" s="20" t="s">
        <v>71</v>
      </c>
      <c r="AG10" s="20" t="s">
        <v>71</v>
      </c>
      <c r="AH10" s="20" t="s">
        <v>70</v>
      </c>
      <c r="AI10" s="20"/>
      <c r="AJ10" s="20" t="s">
        <v>70</v>
      </c>
      <c r="AK10" s="20" t="s">
        <v>71</v>
      </c>
      <c r="AL10" s="20"/>
      <c r="AM10" s="20" t="s">
        <v>71</v>
      </c>
      <c r="AN10" s="20"/>
      <c r="AO10" s="20" t="s">
        <v>88</v>
      </c>
      <c r="AP10" s="35" t="s">
        <v>89</v>
      </c>
    </row>
    <row r="11" s="2" customFormat="true" ht="54" spans="1:42">
      <c r="A11" s="20">
        <v>3</v>
      </c>
      <c r="B11" s="21" t="s">
        <v>90</v>
      </c>
      <c r="C11" s="20" t="s">
        <v>75</v>
      </c>
      <c r="D11" s="20" t="s">
        <v>76</v>
      </c>
      <c r="E11" s="22" t="s">
        <v>91</v>
      </c>
      <c r="F11" s="20" t="str">
        <f>VLOOKUP(A:A,[3]Sheet1!$A:$I,4,1)</f>
        <v>新建</v>
      </c>
      <c r="G11" s="20" t="str">
        <f>VLOOKUP(A:A,[3]Sheet1!$A:$I,5,1)</f>
        <v>南川区</v>
      </c>
      <c r="H11" s="22" t="s">
        <v>92</v>
      </c>
      <c r="I11" s="22" t="s">
        <v>93</v>
      </c>
      <c r="J11" s="22" t="s">
        <v>79</v>
      </c>
      <c r="K11" s="22" t="s">
        <v>94</v>
      </c>
      <c r="L11" s="22" t="s">
        <v>82</v>
      </c>
      <c r="M11" s="22" t="s">
        <v>83</v>
      </c>
      <c r="N11" s="22" t="s">
        <v>84</v>
      </c>
      <c r="O11" s="22" t="s">
        <v>85</v>
      </c>
      <c r="P11" s="22" t="s">
        <v>86</v>
      </c>
      <c r="Q11" s="22" t="s">
        <v>67</v>
      </c>
      <c r="R11" s="22" t="s">
        <v>87</v>
      </c>
      <c r="S11" s="22" t="s">
        <v>69</v>
      </c>
      <c r="T11" s="20" t="s">
        <v>69</v>
      </c>
      <c r="U11" s="20">
        <v>2022</v>
      </c>
      <c r="V11" s="20" t="s">
        <v>70</v>
      </c>
      <c r="W11" s="20">
        <v>2022.01</v>
      </c>
      <c r="X11" s="20">
        <v>2022.12</v>
      </c>
      <c r="Y11" s="34">
        <f t="shared" si="0"/>
        <v>11.18</v>
      </c>
      <c r="Z11" s="34">
        <v>11.18</v>
      </c>
      <c r="AA11" s="34"/>
      <c r="AB11" s="34"/>
      <c r="AC11" s="34"/>
      <c r="AD11" s="20">
        <v>500</v>
      </c>
      <c r="AE11" s="20">
        <v>500</v>
      </c>
      <c r="AF11" s="20" t="s">
        <v>71</v>
      </c>
      <c r="AG11" s="20" t="s">
        <v>71</v>
      </c>
      <c r="AH11" s="20" t="s">
        <v>70</v>
      </c>
      <c r="AI11" s="20"/>
      <c r="AJ11" s="20" t="s">
        <v>70</v>
      </c>
      <c r="AK11" s="20" t="s">
        <v>71</v>
      </c>
      <c r="AL11" s="20"/>
      <c r="AM11" s="20" t="s">
        <v>71</v>
      </c>
      <c r="AN11" s="20"/>
      <c r="AO11" s="20" t="s">
        <v>88</v>
      </c>
      <c r="AP11" s="35" t="s">
        <v>89</v>
      </c>
    </row>
    <row r="12" s="2" customFormat="true" ht="67.5" spans="1:42">
      <c r="A12" s="20">
        <v>4</v>
      </c>
      <c r="B12" s="21" t="s">
        <v>95</v>
      </c>
      <c r="C12" s="20" t="s">
        <v>96</v>
      </c>
      <c r="D12" s="20" t="s">
        <v>97</v>
      </c>
      <c r="E12" s="22" t="s">
        <v>98</v>
      </c>
      <c r="F12" s="20" t="str">
        <f>VLOOKUP(A:A,[3]Sheet1!$A:$I,4,1)</f>
        <v>新建</v>
      </c>
      <c r="G12" s="20" t="str">
        <f>VLOOKUP(A:A,[3]Sheet1!$A:$I,5,1)</f>
        <v>南川区</v>
      </c>
      <c r="H12" s="22" t="s">
        <v>99</v>
      </c>
      <c r="I12" s="22" t="s">
        <v>100</v>
      </c>
      <c r="J12" s="22" t="s">
        <v>101</v>
      </c>
      <c r="K12" s="22" t="s">
        <v>102</v>
      </c>
      <c r="L12" s="22" t="s">
        <v>103</v>
      </c>
      <c r="M12" s="22" t="s">
        <v>104</v>
      </c>
      <c r="N12" s="22" t="s">
        <v>105</v>
      </c>
      <c r="O12" s="22" t="s">
        <v>106</v>
      </c>
      <c r="P12" s="22" t="s">
        <v>107</v>
      </c>
      <c r="Q12" s="22" t="s">
        <v>67</v>
      </c>
      <c r="R12" s="22" t="s">
        <v>68</v>
      </c>
      <c r="S12" s="22" t="s">
        <v>69</v>
      </c>
      <c r="T12" s="20" t="s">
        <v>69</v>
      </c>
      <c r="U12" s="20">
        <v>2022</v>
      </c>
      <c r="V12" s="20" t="s">
        <v>70</v>
      </c>
      <c r="W12" s="20">
        <v>2022.01</v>
      </c>
      <c r="X12" s="20">
        <v>2022.12</v>
      </c>
      <c r="Y12" s="34">
        <f t="shared" si="0"/>
        <v>518.271</v>
      </c>
      <c r="Z12" s="34">
        <v>518.271</v>
      </c>
      <c r="AA12" s="34"/>
      <c r="AB12" s="34"/>
      <c r="AC12" s="34"/>
      <c r="AD12" s="20">
        <v>39747</v>
      </c>
      <c r="AE12" s="20">
        <v>39747</v>
      </c>
      <c r="AF12" s="20" t="s">
        <v>71</v>
      </c>
      <c r="AG12" s="20" t="s">
        <v>71</v>
      </c>
      <c r="AH12" s="20" t="s">
        <v>71</v>
      </c>
      <c r="AI12" s="20" t="s">
        <v>70</v>
      </c>
      <c r="AJ12" s="20" t="s">
        <v>70</v>
      </c>
      <c r="AK12" s="20" t="s">
        <v>71</v>
      </c>
      <c r="AL12" s="20" t="s">
        <v>72</v>
      </c>
      <c r="AM12" s="20" t="s">
        <v>71</v>
      </c>
      <c r="AN12" s="20">
        <v>4</v>
      </c>
      <c r="AO12" s="20" t="s">
        <v>108</v>
      </c>
      <c r="AP12" s="35">
        <v>18580392957</v>
      </c>
    </row>
    <row r="13" s="2" customFormat="true" ht="40.5" spans="1:42">
      <c r="A13" s="20">
        <v>5</v>
      </c>
      <c r="B13" s="21" t="s">
        <v>109</v>
      </c>
      <c r="C13" s="20" t="s">
        <v>110</v>
      </c>
      <c r="D13" s="20" t="s">
        <v>111</v>
      </c>
      <c r="E13" s="22" t="s">
        <v>112</v>
      </c>
      <c r="F13" s="20" t="str">
        <f>VLOOKUP(A:A,[3]Sheet1!$A:$I,4,1)</f>
        <v>新建</v>
      </c>
      <c r="G13" s="20" t="str">
        <f>VLOOKUP(A:A,[3]Sheet1!$A:$I,5,1)</f>
        <v>南川区</v>
      </c>
      <c r="H13" s="22" t="s">
        <v>113</v>
      </c>
      <c r="I13" s="22" t="s">
        <v>114</v>
      </c>
      <c r="J13" s="22" t="s">
        <v>115</v>
      </c>
      <c r="K13" s="22" t="s">
        <v>116</v>
      </c>
      <c r="L13" s="22" t="s">
        <v>117</v>
      </c>
      <c r="M13" s="22" t="s">
        <v>118</v>
      </c>
      <c r="N13" s="22" t="s">
        <v>119</v>
      </c>
      <c r="O13" s="22" t="s">
        <v>120</v>
      </c>
      <c r="P13" s="22" t="s">
        <v>121</v>
      </c>
      <c r="Q13" s="22" t="s">
        <v>67</v>
      </c>
      <c r="R13" s="22" t="s">
        <v>122</v>
      </c>
      <c r="S13" s="22" t="s">
        <v>69</v>
      </c>
      <c r="T13" s="20" t="s">
        <v>69</v>
      </c>
      <c r="U13" s="20">
        <v>2022</v>
      </c>
      <c r="V13" s="20" t="s">
        <v>70</v>
      </c>
      <c r="W13" s="20">
        <v>2022.1</v>
      </c>
      <c r="X13" s="20">
        <v>2022.12</v>
      </c>
      <c r="Y13" s="34">
        <f t="shared" si="0"/>
        <v>300</v>
      </c>
      <c r="Z13" s="34">
        <v>300</v>
      </c>
      <c r="AA13" s="34"/>
      <c r="AB13" s="34"/>
      <c r="AC13" s="34"/>
      <c r="AD13" s="20">
        <v>500</v>
      </c>
      <c r="AE13" s="20">
        <v>500</v>
      </c>
      <c r="AF13" s="20" t="s">
        <v>71</v>
      </c>
      <c r="AG13" s="20" t="s">
        <v>71</v>
      </c>
      <c r="AH13" s="20" t="s">
        <v>71</v>
      </c>
      <c r="AI13" s="20" t="s">
        <v>70</v>
      </c>
      <c r="AJ13" s="20" t="s">
        <v>70</v>
      </c>
      <c r="AK13" s="20" t="s">
        <v>71</v>
      </c>
      <c r="AL13" s="20" t="s">
        <v>72</v>
      </c>
      <c r="AM13" s="20" t="s">
        <v>71</v>
      </c>
      <c r="AN13" s="20" t="s">
        <v>72</v>
      </c>
      <c r="AO13" s="20" t="s">
        <v>88</v>
      </c>
      <c r="AP13" s="35" t="s">
        <v>89</v>
      </c>
    </row>
    <row r="14" s="2" customFormat="true" ht="94.5" spans="1:42">
      <c r="A14" s="20">
        <v>6</v>
      </c>
      <c r="B14" s="21" t="s">
        <v>123</v>
      </c>
      <c r="C14" s="20" t="s">
        <v>124</v>
      </c>
      <c r="D14" s="20" t="s">
        <v>124</v>
      </c>
      <c r="E14" s="22" t="s">
        <v>125</v>
      </c>
      <c r="F14" s="20" t="str">
        <f>VLOOKUP(A:A,[3]Sheet1!$A:$I,4,1)</f>
        <v>新建</v>
      </c>
      <c r="G14" s="20" t="str">
        <f>VLOOKUP(A:A,[3]Sheet1!$A:$I,5,1)</f>
        <v>南川区</v>
      </c>
      <c r="H14" s="22" t="s">
        <v>126</v>
      </c>
      <c r="I14" s="22" t="s">
        <v>127</v>
      </c>
      <c r="J14" s="22" t="s">
        <v>128</v>
      </c>
      <c r="K14" s="22" t="s">
        <v>129</v>
      </c>
      <c r="L14" s="22" t="s">
        <v>130</v>
      </c>
      <c r="M14" s="22" t="s">
        <v>83</v>
      </c>
      <c r="N14" s="22" t="s">
        <v>131</v>
      </c>
      <c r="O14" s="22" t="s">
        <v>132</v>
      </c>
      <c r="P14" s="22" t="s">
        <v>133</v>
      </c>
      <c r="Q14" s="22" t="s">
        <v>67</v>
      </c>
      <c r="R14" s="22" t="s">
        <v>134</v>
      </c>
      <c r="S14" s="22" t="s">
        <v>69</v>
      </c>
      <c r="T14" s="20" t="s">
        <v>69</v>
      </c>
      <c r="U14" s="20">
        <v>2022</v>
      </c>
      <c r="V14" s="20" t="s">
        <v>70</v>
      </c>
      <c r="W14" s="20">
        <v>2022.01</v>
      </c>
      <c r="X14" s="20">
        <v>2022.12</v>
      </c>
      <c r="Y14" s="34">
        <f t="shared" si="0"/>
        <v>100</v>
      </c>
      <c r="Z14" s="34">
        <v>100</v>
      </c>
      <c r="AA14" s="34"/>
      <c r="AB14" s="34"/>
      <c r="AC14" s="34"/>
      <c r="AD14" s="20">
        <v>2880</v>
      </c>
      <c r="AE14" s="20">
        <v>2880</v>
      </c>
      <c r="AF14" s="20" t="s">
        <v>71</v>
      </c>
      <c r="AG14" s="20" t="s">
        <v>71</v>
      </c>
      <c r="AH14" s="20" t="s">
        <v>71</v>
      </c>
      <c r="AI14" s="20" t="s">
        <v>70</v>
      </c>
      <c r="AJ14" s="20" t="s">
        <v>70</v>
      </c>
      <c r="AK14" s="20" t="s">
        <v>71</v>
      </c>
      <c r="AL14" s="20" t="s">
        <v>72</v>
      </c>
      <c r="AM14" s="20" t="s">
        <v>71</v>
      </c>
      <c r="AN14" s="20" t="s">
        <v>72</v>
      </c>
      <c r="AO14" s="20" t="s">
        <v>135</v>
      </c>
      <c r="AP14" s="35">
        <v>15823905505</v>
      </c>
    </row>
    <row r="15" s="2" customFormat="true" ht="67.5" spans="1:42">
      <c r="A15" s="20">
        <v>7</v>
      </c>
      <c r="B15" s="21" t="s">
        <v>136</v>
      </c>
      <c r="C15" s="20" t="s">
        <v>96</v>
      </c>
      <c r="D15" s="20" t="s">
        <v>137</v>
      </c>
      <c r="E15" s="22" t="s">
        <v>138</v>
      </c>
      <c r="F15" s="20" t="str">
        <f>VLOOKUP(A:A,[3]Sheet1!$A:$I,4,1)</f>
        <v>新建</v>
      </c>
      <c r="G15" s="20" t="str">
        <f>VLOOKUP(A:A,[3]Sheet1!$A:$I,5,1)</f>
        <v>南川区</v>
      </c>
      <c r="H15" s="22" t="s">
        <v>139</v>
      </c>
      <c r="I15" s="22" t="s">
        <v>140</v>
      </c>
      <c r="J15" s="22" t="s">
        <v>141</v>
      </c>
      <c r="K15" s="22" t="s">
        <v>142</v>
      </c>
      <c r="L15" s="22" t="s">
        <v>143</v>
      </c>
      <c r="M15" s="22" t="s">
        <v>144</v>
      </c>
      <c r="N15" s="22" t="s">
        <v>145</v>
      </c>
      <c r="O15" s="22" t="s">
        <v>146</v>
      </c>
      <c r="P15" s="22" t="s">
        <v>147</v>
      </c>
      <c r="Q15" s="22" t="s">
        <v>67</v>
      </c>
      <c r="R15" s="22" t="s">
        <v>68</v>
      </c>
      <c r="S15" s="22" t="s">
        <v>148</v>
      </c>
      <c r="T15" s="20" t="s">
        <v>148</v>
      </c>
      <c r="U15" s="20">
        <v>2022</v>
      </c>
      <c r="V15" s="20" t="s">
        <v>70</v>
      </c>
      <c r="W15" s="20">
        <v>2022.01</v>
      </c>
      <c r="X15" s="20">
        <v>2022.12</v>
      </c>
      <c r="Y15" s="34">
        <f t="shared" si="0"/>
        <v>310</v>
      </c>
      <c r="Z15" s="34">
        <v>310</v>
      </c>
      <c r="AA15" s="34"/>
      <c r="AB15" s="34"/>
      <c r="AC15" s="34"/>
      <c r="AD15" s="20">
        <v>31000</v>
      </c>
      <c r="AE15" s="20">
        <v>31000</v>
      </c>
      <c r="AF15" s="20" t="s">
        <v>71</v>
      </c>
      <c r="AG15" s="20" t="s">
        <v>71</v>
      </c>
      <c r="AH15" s="20" t="s">
        <v>70</v>
      </c>
      <c r="AI15" s="20" t="s">
        <v>71</v>
      </c>
      <c r="AJ15" s="20" t="s">
        <v>70</v>
      </c>
      <c r="AK15" s="20" t="s">
        <v>71</v>
      </c>
      <c r="AL15" s="20" t="s">
        <v>72</v>
      </c>
      <c r="AM15" s="20" t="s">
        <v>71</v>
      </c>
      <c r="AN15" s="20" t="s">
        <v>72</v>
      </c>
      <c r="AO15" s="20" t="s">
        <v>135</v>
      </c>
      <c r="AP15" s="35">
        <v>15823905505</v>
      </c>
    </row>
    <row r="16" s="2" customFormat="true" ht="67.5" spans="1:42">
      <c r="A16" s="20">
        <v>8</v>
      </c>
      <c r="B16" s="22" t="s">
        <v>149</v>
      </c>
      <c r="C16" s="20" t="s">
        <v>96</v>
      </c>
      <c r="D16" s="20" t="s">
        <v>137</v>
      </c>
      <c r="E16" s="22" t="s">
        <v>150</v>
      </c>
      <c r="F16" s="20" t="str">
        <f>VLOOKUP(A:A,[3]Sheet1!$A:$I,4,1)</f>
        <v>新建</v>
      </c>
      <c r="G16" s="20" t="str">
        <f>VLOOKUP(A:A,[3]Sheet1!$A:$I,5,1)</f>
        <v>南川区</v>
      </c>
      <c r="H16" s="22" t="s">
        <v>151</v>
      </c>
      <c r="I16" s="22" t="s">
        <v>152</v>
      </c>
      <c r="J16" s="22" t="s">
        <v>153</v>
      </c>
      <c r="K16" s="22" t="s">
        <v>154</v>
      </c>
      <c r="L16" s="22" t="s">
        <v>143</v>
      </c>
      <c r="M16" s="22" t="s">
        <v>144</v>
      </c>
      <c r="N16" s="22" t="s">
        <v>155</v>
      </c>
      <c r="O16" s="22" t="s">
        <v>156</v>
      </c>
      <c r="P16" s="22" t="s">
        <v>157</v>
      </c>
      <c r="Q16" s="22" t="s">
        <v>67</v>
      </c>
      <c r="R16" s="22" t="s">
        <v>68</v>
      </c>
      <c r="S16" s="22" t="s">
        <v>148</v>
      </c>
      <c r="T16" s="20" t="s">
        <v>148</v>
      </c>
      <c r="U16" s="20">
        <v>2022</v>
      </c>
      <c r="V16" s="20" t="s">
        <v>70</v>
      </c>
      <c r="W16" s="20">
        <v>2022.01</v>
      </c>
      <c r="X16" s="20">
        <v>2022.12</v>
      </c>
      <c r="Y16" s="34">
        <f t="shared" si="0"/>
        <v>35.36</v>
      </c>
      <c r="Z16" s="34">
        <v>35.36</v>
      </c>
      <c r="AA16" s="34"/>
      <c r="AB16" s="34"/>
      <c r="AC16" s="34"/>
      <c r="AD16" s="20">
        <v>1500</v>
      </c>
      <c r="AE16" s="20">
        <v>1500</v>
      </c>
      <c r="AF16" s="20" t="s">
        <v>71</v>
      </c>
      <c r="AG16" s="20" t="s">
        <v>71</v>
      </c>
      <c r="AH16" s="20" t="s">
        <v>70</v>
      </c>
      <c r="AI16" s="20" t="s">
        <v>71</v>
      </c>
      <c r="AJ16" s="20" t="s">
        <v>70</v>
      </c>
      <c r="AK16" s="20" t="s">
        <v>71</v>
      </c>
      <c r="AL16" s="20" t="s">
        <v>72</v>
      </c>
      <c r="AM16" s="20" t="s">
        <v>71</v>
      </c>
      <c r="AN16" s="20" t="s">
        <v>72</v>
      </c>
      <c r="AO16" s="20" t="s">
        <v>135</v>
      </c>
      <c r="AP16" s="35">
        <v>15823905505</v>
      </c>
    </row>
    <row r="17" s="2" customFormat="true" ht="40.5" spans="1:42">
      <c r="A17" s="20">
        <v>9</v>
      </c>
      <c r="B17" s="22" t="s">
        <v>158</v>
      </c>
      <c r="C17" s="20" t="s">
        <v>159</v>
      </c>
      <c r="D17" s="20" t="s">
        <v>160</v>
      </c>
      <c r="E17" s="20" t="s">
        <v>161</v>
      </c>
      <c r="F17" s="20" t="str">
        <f>VLOOKUP(A:A,[3]Sheet1!$A:$I,4,1)</f>
        <v>新建</v>
      </c>
      <c r="G17" s="20" t="str">
        <f>VLOOKUP(A:A,[3]Sheet1!$A:$I,5,1)</f>
        <v>南湖村</v>
      </c>
      <c r="H17" s="22" t="s">
        <v>162</v>
      </c>
      <c r="I17" s="22" t="s">
        <v>163</v>
      </c>
      <c r="J17" s="22" t="s">
        <v>161</v>
      </c>
      <c r="K17" s="22" t="s">
        <v>161</v>
      </c>
      <c r="L17" s="22" t="s">
        <v>164</v>
      </c>
      <c r="M17" s="22" t="s">
        <v>165</v>
      </c>
      <c r="N17" s="22" t="s">
        <v>166</v>
      </c>
      <c r="O17" s="22" t="s">
        <v>167</v>
      </c>
      <c r="P17" s="22" t="s">
        <v>168</v>
      </c>
      <c r="Q17" s="22" t="s">
        <v>169</v>
      </c>
      <c r="R17" s="22" t="s">
        <v>170</v>
      </c>
      <c r="S17" s="22" t="s">
        <v>69</v>
      </c>
      <c r="T17" s="20" t="s">
        <v>171</v>
      </c>
      <c r="U17" s="20">
        <v>2022</v>
      </c>
      <c r="V17" s="20" t="s">
        <v>70</v>
      </c>
      <c r="W17" s="20">
        <v>2022.01</v>
      </c>
      <c r="X17" s="20">
        <v>2022.11</v>
      </c>
      <c r="Y17" s="34">
        <f t="shared" si="0"/>
        <v>380</v>
      </c>
      <c r="Z17" s="34">
        <v>380</v>
      </c>
      <c r="AA17" s="34">
        <v>0</v>
      </c>
      <c r="AB17" s="34">
        <v>0</v>
      </c>
      <c r="AC17" s="34">
        <v>0</v>
      </c>
      <c r="AD17" s="20">
        <v>460</v>
      </c>
      <c r="AE17" s="20">
        <v>41</v>
      </c>
      <c r="AF17" s="20" t="s">
        <v>71</v>
      </c>
      <c r="AG17" s="20" t="s">
        <v>71</v>
      </c>
      <c r="AH17" s="20" t="s">
        <v>71</v>
      </c>
      <c r="AI17" s="20" t="s">
        <v>70</v>
      </c>
      <c r="AJ17" s="20" t="s">
        <v>71</v>
      </c>
      <c r="AK17" s="20" t="s">
        <v>71</v>
      </c>
      <c r="AL17" s="20" t="s">
        <v>71</v>
      </c>
      <c r="AM17" s="20" t="s">
        <v>71</v>
      </c>
      <c r="AN17" s="20" t="s">
        <v>71</v>
      </c>
      <c r="AO17" s="20" t="s">
        <v>172</v>
      </c>
      <c r="AP17" s="20">
        <v>1383634678</v>
      </c>
    </row>
    <row r="18" s="2" customFormat="true" ht="81" spans="1:42">
      <c r="A18" s="20">
        <v>10</v>
      </c>
      <c r="B18" s="22" t="s">
        <v>173</v>
      </c>
      <c r="C18" s="20" t="s">
        <v>159</v>
      </c>
      <c r="D18" s="23" t="s">
        <v>160</v>
      </c>
      <c r="E18" s="27" t="str">
        <f>VLOOKUP(A:A,[3]Sheet1!$A:$I,9,1)</f>
        <v>围绕乡村旅游发展，提档升级农家乐，配套完善相关基础设施。</v>
      </c>
      <c r="F18" s="20" t="str">
        <f>VLOOKUP(A:A,[3]Sheet1!$A:$I,4,1)</f>
        <v>新建</v>
      </c>
      <c r="G18" s="20" t="str">
        <f>VLOOKUP(A:A,[3]Sheet1!$A:$I,5,1)</f>
        <v>永安村</v>
      </c>
      <c r="H18" s="22" t="str">
        <f>VLOOKUP(A:A,[3]Sheet1!$A:$P,15,1)</f>
        <v>通过促进乡村旅游发展，带动脱贫群众增收500元左右。</v>
      </c>
      <c r="I18" s="22" t="str">
        <f>VLOOKUP(A:A,[3]Sheet1!$A:$P,16,1)</f>
        <v>8人参与前期项目确定会议、决定,15人参与入库项目的选拔,3人参与项目实施过程中施工质里和资金使用的监管。项目建设可就近解决务工10人以上（其中脱贫户1人。</v>
      </c>
      <c r="J18" s="22" t="s">
        <v>174</v>
      </c>
      <c r="K18" s="22" t="s">
        <v>175</v>
      </c>
      <c r="L18" s="22" t="s">
        <v>176</v>
      </c>
      <c r="M18" s="22" t="s">
        <v>177</v>
      </c>
      <c r="N18" s="22" t="s">
        <v>178</v>
      </c>
      <c r="O18" s="22" t="s">
        <v>179</v>
      </c>
      <c r="P18" s="22" t="s">
        <v>180</v>
      </c>
      <c r="Q18" s="22" t="s">
        <v>181</v>
      </c>
      <c r="R18" s="22" t="s">
        <v>87</v>
      </c>
      <c r="S18" s="22" t="s">
        <v>69</v>
      </c>
      <c r="T18" s="20" t="s">
        <v>182</v>
      </c>
      <c r="U18" s="20">
        <v>2022</v>
      </c>
      <c r="V18" s="20" t="s">
        <v>70</v>
      </c>
      <c r="W18" s="20">
        <v>2022.01</v>
      </c>
      <c r="X18" s="20">
        <v>2022.12</v>
      </c>
      <c r="Y18" s="34">
        <f t="shared" si="0"/>
        <v>800</v>
      </c>
      <c r="Z18" s="34">
        <v>800</v>
      </c>
      <c r="AA18" s="34"/>
      <c r="AB18" s="34"/>
      <c r="AC18" s="34"/>
      <c r="AD18" s="20">
        <v>300</v>
      </c>
      <c r="AE18" s="20">
        <v>20</v>
      </c>
      <c r="AF18" s="20" t="s">
        <v>71</v>
      </c>
      <c r="AG18" s="20" t="s">
        <v>71</v>
      </c>
      <c r="AH18" s="20" t="s">
        <v>71</v>
      </c>
      <c r="AI18" s="20"/>
      <c r="AJ18" s="20" t="s">
        <v>71</v>
      </c>
      <c r="AK18" s="20" t="s">
        <v>71</v>
      </c>
      <c r="AL18" s="20"/>
      <c r="AM18" s="20" t="s">
        <v>71</v>
      </c>
      <c r="AN18" s="20"/>
      <c r="AO18" s="20" t="s">
        <v>183</v>
      </c>
      <c r="AP18" s="35" t="s">
        <v>184</v>
      </c>
    </row>
    <row r="19" s="2" customFormat="true" ht="81" spans="1:42">
      <c r="A19" s="20">
        <v>11</v>
      </c>
      <c r="B19" s="24" t="s">
        <v>185</v>
      </c>
      <c r="C19" s="20" t="s">
        <v>159</v>
      </c>
      <c r="D19" s="20" t="s">
        <v>160</v>
      </c>
      <c r="E19" s="28" t="s">
        <v>186</v>
      </c>
      <c r="F19" s="20" t="str">
        <f>VLOOKUP(A:A,[3]Sheet1!$A:$I,4,1)</f>
        <v>新建</v>
      </c>
      <c r="G19" s="20" t="str">
        <f>VLOOKUP(A:A,[3]Sheet1!$A:$I,5,1)</f>
        <v>龙泉村</v>
      </c>
      <c r="H19" s="24" t="s">
        <v>187</v>
      </c>
      <c r="I19" s="24" t="s">
        <v>188</v>
      </c>
      <c r="J19" s="24" t="s">
        <v>186</v>
      </c>
      <c r="K19" s="24" t="s">
        <v>186</v>
      </c>
      <c r="L19" s="24" t="s">
        <v>189</v>
      </c>
      <c r="M19" s="24" t="s">
        <v>190</v>
      </c>
      <c r="N19" s="24" t="s">
        <v>191</v>
      </c>
      <c r="O19" s="24" t="s">
        <v>192</v>
      </c>
      <c r="P19" s="24" t="s">
        <v>193</v>
      </c>
      <c r="Q19" s="22" t="s">
        <v>181</v>
      </c>
      <c r="R19" s="22" t="s">
        <v>194</v>
      </c>
      <c r="S19" s="22" t="s">
        <v>69</v>
      </c>
      <c r="T19" s="28" t="s">
        <v>195</v>
      </c>
      <c r="U19" s="28">
        <v>2022</v>
      </c>
      <c r="V19" s="28" t="s">
        <v>70</v>
      </c>
      <c r="W19" s="20">
        <v>2022.1</v>
      </c>
      <c r="X19" s="20">
        <v>2022.12</v>
      </c>
      <c r="Y19" s="34">
        <f t="shared" si="0"/>
        <v>380</v>
      </c>
      <c r="Z19" s="34">
        <v>380</v>
      </c>
      <c r="AA19" s="34"/>
      <c r="AB19" s="47"/>
      <c r="AC19" s="34"/>
      <c r="AD19" s="28">
        <v>326</v>
      </c>
      <c r="AE19" s="20">
        <v>36</v>
      </c>
      <c r="AF19" s="20" t="s">
        <v>71</v>
      </c>
      <c r="AG19" s="20" t="s">
        <v>71</v>
      </c>
      <c r="AH19" s="20" t="s">
        <v>71</v>
      </c>
      <c r="AI19" s="20" t="s">
        <v>70</v>
      </c>
      <c r="AJ19" s="20" t="s">
        <v>71</v>
      </c>
      <c r="AK19" s="20" t="s">
        <v>71</v>
      </c>
      <c r="AL19" s="20" t="s">
        <v>71</v>
      </c>
      <c r="AM19" s="20" t="s">
        <v>196</v>
      </c>
      <c r="AN19" s="20" t="s">
        <v>71</v>
      </c>
      <c r="AO19" s="28" t="s">
        <v>197</v>
      </c>
      <c r="AP19" s="28">
        <v>13594568356</v>
      </c>
    </row>
    <row r="20" s="2" customFormat="true" ht="54" spans="1:42">
      <c r="A20" s="20">
        <v>12</v>
      </c>
      <c r="B20" s="22" t="s">
        <v>198</v>
      </c>
      <c r="C20" s="20" t="s">
        <v>159</v>
      </c>
      <c r="D20" s="23" t="s">
        <v>160</v>
      </c>
      <c r="E20" s="27" t="str">
        <f>VLOOKUP(A:A,[3]Sheet1!$A:$I,9,1)</f>
        <v>围绕乡村旅游发展，提档升级农家乐，配套完善相关基础设施。</v>
      </c>
      <c r="F20" s="20" t="str">
        <f>VLOOKUP(A:A,[3]Sheet1!$A:$I,4,1)</f>
        <v>新建</v>
      </c>
      <c r="G20" s="20" t="str">
        <f>VLOOKUP(A:A,[3]Sheet1!$A:$I,5,1)</f>
        <v>观音村</v>
      </c>
      <c r="H20" s="22" t="str">
        <f>VLOOKUP(A:A,[3]Sheet1!$A:$P,15,1)</f>
        <v>完善乡村旅游基础设施，促进乡村旅游发展，带动脱贫群众增收。</v>
      </c>
      <c r="I20" s="22" t="str">
        <f>VLOOKUP(A:A,[3]Sheet1!$A:$P,16,1)</f>
        <v>5户脱贫户参加前期项目确定会议、决议，通过项目建设解决群众务工问题和带动群众增收。</v>
      </c>
      <c r="J20" s="22" t="s">
        <v>174</v>
      </c>
      <c r="K20" s="22" t="s">
        <v>175</v>
      </c>
      <c r="L20" s="22" t="s">
        <v>176</v>
      </c>
      <c r="M20" s="22" t="s">
        <v>177</v>
      </c>
      <c r="N20" s="22" t="s">
        <v>199</v>
      </c>
      <c r="O20" s="22" t="s">
        <v>179</v>
      </c>
      <c r="P20" s="22" t="s">
        <v>180</v>
      </c>
      <c r="Q20" s="22" t="s">
        <v>181</v>
      </c>
      <c r="R20" s="22" t="s">
        <v>87</v>
      </c>
      <c r="S20" s="22" t="s">
        <v>69</v>
      </c>
      <c r="T20" s="20" t="s">
        <v>200</v>
      </c>
      <c r="U20" s="20">
        <v>2022</v>
      </c>
      <c r="V20" s="20" t="s">
        <v>70</v>
      </c>
      <c r="W20" s="20">
        <v>2022.01</v>
      </c>
      <c r="X20" s="20">
        <v>2022.12</v>
      </c>
      <c r="Y20" s="34">
        <f t="shared" si="0"/>
        <v>500</v>
      </c>
      <c r="Z20" s="34">
        <v>500</v>
      </c>
      <c r="AA20" s="34"/>
      <c r="AB20" s="34"/>
      <c r="AC20" s="34"/>
      <c r="AD20" s="20">
        <v>300</v>
      </c>
      <c r="AE20" s="20">
        <v>20</v>
      </c>
      <c r="AF20" s="20" t="s">
        <v>71</v>
      </c>
      <c r="AG20" s="20" t="s">
        <v>71</v>
      </c>
      <c r="AH20" s="20" t="s">
        <v>71</v>
      </c>
      <c r="AI20" s="20"/>
      <c r="AJ20" s="20" t="s">
        <v>71</v>
      </c>
      <c r="AK20" s="20" t="s">
        <v>71</v>
      </c>
      <c r="AL20" s="20"/>
      <c r="AM20" s="20" t="s">
        <v>71</v>
      </c>
      <c r="AN20" s="20"/>
      <c r="AO20" s="20" t="s">
        <v>201</v>
      </c>
      <c r="AP20" s="20">
        <v>13709478008</v>
      </c>
    </row>
    <row r="21" s="2" customFormat="true" ht="108" spans="1:42">
      <c r="A21" s="20">
        <v>13</v>
      </c>
      <c r="B21" s="22" t="s">
        <v>202</v>
      </c>
      <c r="C21" s="20" t="s">
        <v>159</v>
      </c>
      <c r="D21" s="20" t="s">
        <v>160</v>
      </c>
      <c r="E21" s="20" t="s">
        <v>203</v>
      </c>
      <c r="F21" s="20" t="str">
        <f>VLOOKUP(A:A,[3]Sheet1!$A:$I,4,1)</f>
        <v>新建</v>
      </c>
      <c r="G21" s="20" t="str">
        <f>VLOOKUP(A:A,[3]Sheet1!$A:$I,5,1)</f>
        <v>中心社区</v>
      </c>
      <c r="H21" s="22" t="s">
        <v>204</v>
      </c>
      <c r="I21" s="22" t="s">
        <v>205</v>
      </c>
      <c r="J21" s="22" t="s">
        <v>206</v>
      </c>
      <c r="K21" s="22" t="s">
        <v>207</v>
      </c>
      <c r="L21" s="22" t="s">
        <v>208</v>
      </c>
      <c r="M21" s="22" t="s">
        <v>209</v>
      </c>
      <c r="N21" s="22" t="s">
        <v>210</v>
      </c>
      <c r="O21" s="22" t="s">
        <v>211</v>
      </c>
      <c r="P21" s="22" t="s">
        <v>212</v>
      </c>
      <c r="Q21" s="22" t="s">
        <v>181</v>
      </c>
      <c r="R21" s="22" t="s">
        <v>213</v>
      </c>
      <c r="S21" s="22" t="s">
        <v>69</v>
      </c>
      <c r="T21" s="20" t="s">
        <v>214</v>
      </c>
      <c r="U21" s="20">
        <v>2022</v>
      </c>
      <c r="V21" s="20" t="s">
        <v>70</v>
      </c>
      <c r="W21" s="20" t="s">
        <v>215</v>
      </c>
      <c r="X21" s="20">
        <v>2022.6</v>
      </c>
      <c r="Y21" s="34">
        <f t="shared" si="0"/>
        <v>200</v>
      </c>
      <c r="Z21" s="34">
        <v>200</v>
      </c>
      <c r="AA21" s="34"/>
      <c r="AB21" s="34"/>
      <c r="AC21" s="34"/>
      <c r="AD21" s="20">
        <v>501</v>
      </c>
      <c r="AE21" s="20">
        <v>3</v>
      </c>
      <c r="AF21" s="20" t="s">
        <v>71</v>
      </c>
      <c r="AG21" s="20" t="s">
        <v>71</v>
      </c>
      <c r="AH21" s="20" t="s">
        <v>71</v>
      </c>
      <c r="AI21" s="20" t="s">
        <v>70</v>
      </c>
      <c r="AJ21" s="20" t="s">
        <v>71</v>
      </c>
      <c r="AK21" s="20" t="s">
        <v>71</v>
      </c>
      <c r="AL21" s="20" t="s">
        <v>72</v>
      </c>
      <c r="AM21" s="20" t="s">
        <v>70</v>
      </c>
      <c r="AN21" s="20" t="s">
        <v>216</v>
      </c>
      <c r="AO21" s="20" t="s">
        <v>217</v>
      </c>
      <c r="AP21" s="20" t="s">
        <v>218</v>
      </c>
    </row>
    <row r="22" s="2" customFormat="true" ht="162" spans="1:42">
      <c r="A22" s="20">
        <v>14</v>
      </c>
      <c r="B22" s="22" t="s">
        <v>219</v>
      </c>
      <c r="C22" s="20" t="s">
        <v>220</v>
      </c>
      <c r="D22" s="20" t="s">
        <v>221</v>
      </c>
      <c r="E22" s="27" t="str">
        <f>VLOOKUP(A:A,[3]Sheet1!$A:$I,9,1)</f>
        <v>新建蔬菜基地基础设施，单栋钢架大棚20亩。节水灌溉设施；节水灌溉设施大棚灌溉系统20亩；110mmPE1.0MPa900米，ϕ90mmPE1.0MPa350米,ϕ75mmPE1.0MPa600m。ϕ50mmPE1.0MPa600m。</v>
      </c>
      <c r="F22" s="20" t="str">
        <f>VLOOKUP(A:A,[3]Sheet1!$A:$I,4,1)</f>
        <v>新建</v>
      </c>
      <c r="G22" s="20" t="str">
        <f>VLOOKUP(A:A,[3]Sheet1!$A:$I,5,1)</f>
        <v>水源村</v>
      </c>
      <c r="H22" s="22" t="s">
        <v>222</v>
      </c>
      <c r="I22" s="22" t="str">
        <f>VLOOKUP(A:A,[3]Sheet1!$A:$P,16,1)</f>
        <v>群众参与项目论证，项目建成后提高产业发展，带动脱贫户务工。</v>
      </c>
      <c r="J22" s="22" t="s">
        <v>223</v>
      </c>
      <c r="K22" s="22" t="s">
        <v>224</v>
      </c>
      <c r="L22" s="22" t="s">
        <v>225</v>
      </c>
      <c r="M22" s="22" t="s">
        <v>226</v>
      </c>
      <c r="N22" s="22" t="s">
        <v>227</v>
      </c>
      <c r="O22" s="22" t="s">
        <v>228</v>
      </c>
      <c r="P22" s="30" t="s">
        <v>229</v>
      </c>
      <c r="Q22" s="22" t="s">
        <v>230</v>
      </c>
      <c r="R22" s="22" t="s">
        <v>231</v>
      </c>
      <c r="S22" s="24" t="s">
        <v>69</v>
      </c>
      <c r="T22" s="28" t="s">
        <v>232</v>
      </c>
      <c r="U22" s="20">
        <v>2022</v>
      </c>
      <c r="V22" s="20" t="s">
        <v>70</v>
      </c>
      <c r="W22" s="20">
        <v>2022.1</v>
      </c>
      <c r="X22" s="20">
        <v>2022.12</v>
      </c>
      <c r="Y22" s="34">
        <f t="shared" si="0"/>
        <v>43</v>
      </c>
      <c r="Z22" s="48">
        <v>30</v>
      </c>
      <c r="AA22" s="34">
        <v>0</v>
      </c>
      <c r="AB22" s="34">
        <v>0</v>
      </c>
      <c r="AC22" s="48">
        <v>13</v>
      </c>
      <c r="AD22" s="20">
        <v>28</v>
      </c>
      <c r="AE22" s="20">
        <v>8</v>
      </c>
      <c r="AF22" s="20" t="s">
        <v>71</v>
      </c>
      <c r="AG22" s="20" t="s">
        <v>71</v>
      </c>
      <c r="AH22" s="20" t="s">
        <v>71</v>
      </c>
      <c r="AI22" s="20" t="s">
        <v>70</v>
      </c>
      <c r="AJ22" s="20" t="s">
        <v>71</v>
      </c>
      <c r="AK22" s="20" t="s">
        <v>71</v>
      </c>
      <c r="AL22" s="20" t="s">
        <v>71</v>
      </c>
      <c r="AM22" s="20" t="s">
        <v>71</v>
      </c>
      <c r="AN22" s="20" t="s">
        <v>71</v>
      </c>
      <c r="AO22" s="20" t="s">
        <v>233</v>
      </c>
      <c r="AP22" s="35">
        <v>13709466604</v>
      </c>
    </row>
    <row r="23" s="2" customFormat="true" ht="40.5" spans="1:42">
      <c r="A23" s="20">
        <v>15</v>
      </c>
      <c r="B23" s="22" t="s">
        <v>234</v>
      </c>
      <c r="C23" s="20" t="s">
        <v>159</v>
      </c>
      <c r="D23" s="20" t="s">
        <v>235</v>
      </c>
      <c r="E23" s="24" t="s">
        <v>236</v>
      </c>
      <c r="F23" s="20" t="str">
        <f>VLOOKUP(A:A,[3]Sheet1!$A:$I,4,1)</f>
        <v>新建</v>
      </c>
      <c r="G23" s="20" t="str">
        <f>VLOOKUP(A:A,[3]Sheet1!$A:$I,5,1)</f>
        <v>水源村</v>
      </c>
      <c r="H23" s="22" t="s">
        <v>237</v>
      </c>
      <c r="I23" s="22" t="s">
        <v>238</v>
      </c>
      <c r="J23" s="24" t="s">
        <v>239</v>
      </c>
      <c r="K23" s="24" t="s">
        <v>240</v>
      </c>
      <c r="L23" s="22" t="s">
        <v>225</v>
      </c>
      <c r="M23" s="22" t="s">
        <v>226</v>
      </c>
      <c r="N23" s="22" t="s">
        <v>241</v>
      </c>
      <c r="O23" s="22" t="s">
        <v>242</v>
      </c>
      <c r="P23" s="30" t="s">
        <v>243</v>
      </c>
      <c r="Q23" s="22" t="s">
        <v>230</v>
      </c>
      <c r="R23" s="22" t="s">
        <v>231</v>
      </c>
      <c r="S23" s="24" t="s">
        <v>69</v>
      </c>
      <c r="T23" s="28" t="s">
        <v>244</v>
      </c>
      <c r="U23" s="20">
        <v>2022</v>
      </c>
      <c r="V23" s="20" t="s">
        <v>70</v>
      </c>
      <c r="W23" s="20">
        <v>2022.1</v>
      </c>
      <c r="X23" s="34">
        <v>2022.12</v>
      </c>
      <c r="Y23" s="34">
        <f t="shared" si="0"/>
        <v>20</v>
      </c>
      <c r="Z23" s="48">
        <v>20</v>
      </c>
      <c r="AA23" s="34">
        <v>0</v>
      </c>
      <c r="AB23" s="34">
        <v>0</v>
      </c>
      <c r="AC23" s="48">
        <v>0</v>
      </c>
      <c r="AD23" s="20">
        <v>200</v>
      </c>
      <c r="AE23" s="20">
        <v>19</v>
      </c>
      <c r="AF23" s="20" t="s">
        <v>71</v>
      </c>
      <c r="AG23" s="20" t="s">
        <v>71</v>
      </c>
      <c r="AH23" s="20" t="s">
        <v>71</v>
      </c>
      <c r="AI23" s="20" t="s">
        <v>70</v>
      </c>
      <c r="AJ23" s="20" t="s">
        <v>71</v>
      </c>
      <c r="AK23" s="20" t="s">
        <v>71</v>
      </c>
      <c r="AL23" s="20" t="s">
        <v>71</v>
      </c>
      <c r="AM23" s="20" t="s">
        <v>71</v>
      </c>
      <c r="AN23" s="20" t="s">
        <v>71</v>
      </c>
      <c r="AO23" s="20" t="s">
        <v>233</v>
      </c>
      <c r="AP23" s="35" t="s">
        <v>245</v>
      </c>
    </row>
    <row r="24" s="2" customFormat="true" ht="40.5" spans="1:42">
      <c r="A24" s="20">
        <v>16</v>
      </c>
      <c r="B24" s="22" t="s">
        <v>246</v>
      </c>
      <c r="C24" s="20" t="s">
        <v>159</v>
      </c>
      <c r="D24" s="20" t="s">
        <v>235</v>
      </c>
      <c r="E24" s="27" t="str">
        <f>VLOOKUP(A:A,[3]Sheet1!$A:$I,9,1)</f>
        <v>C25混凝土硬化指拇村6社转龙庙至长岭杠垭口道路400米，宽度4.5米。</v>
      </c>
      <c r="F24" s="20" t="str">
        <f>VLOOKUP(A:A,[3]Sheet1!$A:$I,4,1)</f>
        <v>新建</v>
      </c>
      <c r="G24" s="20" t="str">
        <f>VLOOKUP(A:A,[3]Sheet1!$A:$I,5,1)</f>
        <v>指拇村</v>
      </c>
      <c r="H24" s="24" t="s">
        <v>247</v>
      </c>
      <c r="I24" s="24" t="s">
        <v>248</v>
      </c>
      <c r="J24" s="22" t="s">
        <v>249</v>
      </c>
      <c r="K24" s="22" t="s">
        <v>250</v>
      </c>
      <c r="L24" s="22" t="s">
        <v>225</v>
      </c>
      <c r="M24" s="22" t="s">
        <v>251</v>
      </c>
      <c r="N24" s="22" t="s">
        <v>252</v>
      </c>
      <c r="O24" s="22" t="s">
        <v>242</v>
      </c>
      <c r="P24" s="22" t="s">
        <v>253</v>
      </c>
      <c r="Q24" s="22" t="s">
        <v>230</v>
      </c>
      <c r="R24" s="22" t="s">
        <v>254</v>
      </c>
      <c r="S24" s="22" t="s">
        <v>69</v>
      </c>
      <c r="T24" s="20" t="s">
        <v>244</v>
      </c>
      <c r="U24" s="20">
        <v>2022</v>
      </c>
      <c r="V24" s="20" t="s">
        <v>70</v>
      </c>
      <c r="W24" s="20">
        <v>2022.1</v>
      </c>
      <c r="X24" s="34">
        <v>2022.12</v>
      </c>
      <c r="Y24" s="34">
        <f t="shared" si="0"/>
        <v>25.66</v>
      </c>
      <c r="Z24" s="34">
        <v>25.66</v>
      </c>
      <c r="AA24" s="34">
        <v>0</v>
      </c>
      <c r="AB24" s="34">
        <v>0</v>
      </c>
      <c r="AC24" s="34">
        <v>0</v>
      </c>
      <c r="AD24" s="20">
        <v>342</v>
      </c>
      <c r="AE24" s="20">
        <v>92</v>
      </c>
      <c r="AF24" s="20" t="s">
        <v>71</v>
      </c>
      <c r="AG24" s="20" t="s">
        <v>71</v>
      </c>
      <c r="AH24" s="20" t="s">
        <v>71</v>
      </c>
      <c r="AI24" s="20" t="s">
        <v>70</v>
      </c>
      <c r="AJ24" s="20" t="s">
        <v>70</v>
      </c>
      <c r="AK24" s="20" t="s">
        <v>71</v>
      </c>
      <c r="AL24" s="20" t="s">
        <v>71</v>
      </c>
      <c r="AM24" s="20" t="s">
        <v>71</v>
      </c>
      <c r="AN24" s="20" t="s">
        <v>71</v>
      </c>
      <c r="AO24" s="20" t="s">
        <v>233</v>
      </c>
      <c r="AP24" s="20">
        <v>13709466604</v>
      </c>
    </row>
    <row r="25" s="2" customFormat="true" ht="67.5" spans="1:42">
      <c r="A25" s="20">
        <v>17</v>
      </c>
      <c r="B25" s="22" t="s">
        <v>255</v>
      </c>
      <c r="C25" s="20" t="s">
        <v>220</v>
      </c>
      <c r="D25" s="20" t="s">
        <v>221</v>
      </c>
      <c r="E25" s="27" t="str">
        <f>VLOOKUP(A:A,[3]Sheet1!$A:$I,9,1)</f>
        <v>堡坎建设70m³，平场500㎡，修建晒场400㎡，新建晒床400㎡，购买场地转运车1辆。</v>
      </c>
      <c r="F25" s="20" t="str">
        <f>VLOOKUP(A:A,[3]Sheet1!$A:$I,4,1)</f>
        <v>新建</v>
      </c>
      <c r="G25" s="20" t="str">
        <f>VLOOKUP(A:A,[3]Sheet1!$A:$I,5,1)</f>
        <v>黄淦村</v>
      </c>
      <c r="H25" s="22" t="str">
        <f>VLOOKUP(A:A,[3]Sheet1!$A:$P,15,1)</f>
        <v>项目建成后能带动黄淦村产业经济发展，带动40户农户增收1000元/户.年，其中脱贫户8户。</v>
      </c>
      <c r="I25" s="22" t="str">
        <f>VLOOKUP(A:A,[3]Sheet1!$A:$P,16,1)</f>
        <v>村民代表20余人参与前期项目确定会议，带动40户农户增收1000元/户.年，其中脱贫户8户。</v>
      </c>
      <c r="J25" s="22" t="s">
        <v>256</v>
      </c>
      <c r="K25" s="22" t="s">
        <v>256</v>
      </c>
      <c r="L25" s="22" t="s">
        <v>176</v>
      </c>
      <c r="M25" s="22" t="s">
        <v>177</v>
      </c>
      <c r="N25" s="22" t="s">
        <v>257</v>
      </c>
      <c r="O25" s="22" t="s">
        <v>258</v>
      </c>
      <c r="P25" s="22" t="s">
        <v>259</v>
      </c>
      <c r="Q25" s="22" t="s">
        <v>260</v>
      </c>
      <c r="R25" s="29" t="s">
        <v>261</v>
      </c>
      <c r="S25" s="22" t="s">
        <v>69</v>
      </c>
      <c r="T25" s="20" t="s">
        <v>262</v>
      </c>
      <c r="U25" s="20">
        <v>2022</v>
      </c>
      <c r="V25" s="20" t="s">
        <v>70</v>
      </c>
      <c r="W25" s="20">
        <v>2022.1</v>
      </c>
      <c r="X25" s="20">
        <v>2022.9</v>
      </c>
      <c r="Y25" s="34">
        <f t="shared" si="0"/>
        <v>21</v>
      </c>
      <c r="Z25" s="34">
        <v>14</v>
      </c>
      <c r="AA25" s="34">
        <v>0</v>
      </c>
      <c r="AB25" s="34">
        <v>0</v>
      </c>
      <c r="AC25" s="34">
        <v>7</v>
      </c>
      <c r="AD25" s="20">
        <v>105</v>
      </c>
      <c r="AE25" s="20">
        <v>34</v>
      </c>
      <c r="AF25" s="20" t="s">
        <v>71</v>
      </c>
      <c r="AG25" s="20" t="s">
        <v>71</v>
      </c>
      <c r="AH25" s="20" t="s">
        <v>71</v>
      </c>
      <c r="AI25" s="20" t="s">
        <v>70</v>
      </c>
      <c r="AJ25" s="20" t="s">
        <v>70</v>
      </c>
      <c r="AK25" s="20" t="s">
        <v>71</v>
      </c>
      <c r="AL25" s="20"/>
      <c r="AM25" s="20" t="s">
        <v>71</v>
      </c>
      <c r="AN25" s="20"/>
      <c r="AO25" s="20" t="s">
        <v>263</v>
      </c>
      <c r="AP25" s="35" t="s">
        <v>264</v>
      </c>
    </row>
    <row r="26" s="2" customFormat="true" ht="81" spans="1:42">
      <c r="A26" s="20">
        <v>18</v>
      </c>
      <c r="B26" s="22" t="s">
        <v>265</v>
      </c>
      <c r="C26" s="20" t="s">
        <v>159</v>
      </c>
      <c r="D26" s="20" t="s">
        <v>266</v>
      </c>
      <c r="E26" s="27" t="str">
        <f>VLOOKUP(A:A,[3]Sheet1!$A:$I,9,1)</f>
        <v>维修整治山坪塘一口2000立方米。</v>
      </c>
      <c r="F26" s="20" t="str">
        <f>VLOOKUP(A:A,[3]Sheet1!$A:$I,4,1)</f>
        <v>新建</v>
      </c>
      <c r="G26" s="20" t="str">
        <f>VLOOKUP(A:A,[3]Sheet1!$A:$I,5,1)</f>
        <v>黄淦村</v>
      </c>
      <c r="H26" s="22" t="str">
        <f>VLOOKUP(A:A,[3]Sheet1!$A:$P,15,1)</f>
        <v>项目建成后可灌溉7、9社农田约80亩，增加粮食亩产量。受益村民21户60余人，其中脱贫户4户15人。</v>
      </c>
      <c r="I26" s="22" t="str">
        <f>VLOOKUP(A:A,[3]Sheet1!$A:$P,16,1)</f>
        <v>村民代表18人参与前期项目确定会议，项目建成后可灌溉7、9社农田约80亩，增加粮食亩产量。受益7、9社农户21户60余人，其中脱贫户4户15人。</v>
      </c>
      <c r="J26" s="22" t="s">
        <v>267</v>
      </c>
      <c r="K26" s="22" t="s">
        <v>267</v>
      </c>
      <c r="L26" s="22" t="s">
        <v>176</v>
      </c>
      <c r="M26" s="22" t="s">
        <v>177</v>
      </c>
      <c r="N26" s="22" t="s">
        <v>268</v>
      </c>
      <c r="O26" s="22" t="s">
        <v>269</v>
      </c>
      <c r="P26" s="22" t="s">
        <v>270</v>
      </c>
      <c r="Q26" s="22" t="s">
        <v>260</v>
      </c>
      <c r="R26" s="29" t="s">
        <v>261</v>
      </c>
      <c r="S26" s="22" t="s">
        <v>69</v>
      </c>
      <c r="T26" s="20" t="s">
        <v>271</v>
      </c>
      <c r="U26" s="20">
        <v>2022</v>
      </c>
      <c r="V26" s="20" t="s">
        <v>70</v>
      </c>
      <c r="W26" s="20">
        <v>2022.1</v>
      </c>
      <c r="X26" s="20">
        <v>2022.3</v>
      </c>
      <c r="Y26" s="34">
        <f t="shared" si="0"/>
        <v>10</v>
      </c>
      <c r="Z26" s="34">
        <v>10</v>
      </c>
      <c r="AA26" s="34">
        <v>0</v>
      </c>
      <c r="AB26" s="34">
        <v>0</v>
      </c>
      <c r="AC26" s="34">
        <v>0</v>
      </c>
      <c r="AD26" s="20">
        <v>60</v>
      </c>
      <c r="AE26" s="20">
        <v>15</v>
      </c>
      <c r="AF26" s="20" t="s">
        <v>71</v>
      </c>
      <c r="AG26" s="20" t="s">
        <v>71</v>
      </c>
      <c r="AH26" s="20" t="s">
        <v>71</v>
      </c>
      <c r="AI26" s="20" t="s">
        <v>70</v>
      </c>
      <c r="AJ26" s="20" t="s">
        <v>70</v>
      </c>
      <c r="AK26" s="20" t="s">
        <v>71</v>
      </c>
      <c r="AL26" s="20"/>
      <c r="AM26" s="20" t="s">
        <v>71</v>
      </c>
      <c r="AN26" s="20"/>
      <c r="AO26" s="20" t="s">
        <v>263</v>
      </c>
      <c r="AP26" s="35" t="s">
        <v>264</v>
      </c>
    </row>
    <row r="27" s="2" customFormat="true" ht="94.5" spans="1:42">
      <c r="A27" s="20">
        <v>19</v>
      </c>
      <c r="B27" s="22" t="s">
        <v>272</v>
      </c>
      <c r="C27" s="20" t="s">
        <v>220</v>
      </c>
      <c r="D27" s="20" t="s">
        <v>221</v>
      </c>
      <c r="E27" s="27" t="str">
        <f>VLOOKUP(A:A,[4]Sheet1!$A:$I,9,1)</f>
        <v>140亩李子基地后续管护。</v>
      </c>
      <c r="F27" s="20" t="str">
        <f>VLOOKUP(A:A,[4]Sheet1!$A:$I,4,1)</f>
        <v>改扩建</v>
      </c>
      <c r="G27" s="20" t="str">
        <f>VLOOKUP(A:A,[4]Sheet1!$A:$I,5,1)</f>
        <v>峰胜村</v>
      </c>
      <c r="H27" s="22" t="str">
        <f>VLOOKUP(A:A,[4]Sheet1!$A:$P,15,1)</f>
        <v>加大产出，提升收入，长期固定使用周边群众务工20人,其中脱困户7户，7人务工，年人均纯收入增加2000元。</v>
      </c>
      <c r="I27" s="22" t="str">
        <f>VLOOKUP(A:A,[4]Sheet1!$A:$P,16,1)</f>
        <v>10人参加前期项目确定会议、决议，7人参加入库项目的选择，10人参加项目实施过程中项目质量和资金使用的监督。项目增产增收后按照产业发展协议5000元加收入的2%作为村级收入。</v>
      </c>
      <c r="J27" s="22" t="s">
        <v>273</v>
      </c>
      <c r="K27" s="22" t="s">
        <v>274</v>
      </c>
      <c r="L27" s="22" t="s">
        <v>176</v>
      </c>
      <c r="M27" s="22" t="s">
        <v>177</v>
      </c>
      <c r="N27" s="22" t="s">
        <v>275</v>
      </c>
      <c r="O27" s="22" t="s">
        <v>276</v>
      </c>
      <c r="P27" s="22" t="s">
        <v>270</v>
      </c>
      <c r="Q27" s="22" t="s">
        <v>260</v>
      </c>
      <c r="R27" s="29" t="s">
        <v>261</v>
      </c>
      <c r="S27" s="22" t="s">
        <v>69</v>
      </c>
      <c r="T27" s="20" t="s">
        <v>277</v>
      </c>
      <c r="U27" s="20">
        <v>2022</v>
      </c>
      <c r="V27" s="20" t="s">
        <v>70</v>
      </c>
      <c r="W27" s="20">
        <v>2022.3</v>
      </c>
      <c r="X27" s="20">
        <v>2022.5</v>
      </c>
      <c r="Y27" s="34">
        <f t="shared" si="0"/>
        <v>14</v>
      </c>
      <c r="Z27" s="34">
        <v>10</v>
      </c>
      <c r="AA27" s="34">
        <v>0</v>
      </c>
      <c r="AB27" s="34">
        <v>0</v>
      </c>
      <c r="AC27" s="34">
        <v>4</v>
      </c>
      <c r="AD27" s="20">
        <v>60</v>
      </c>
      <c r="AE27" s="20">
        <v>15</v>
      </c>
      <c r="AF27" s="20" t="s">
        <v>71</v>
      </c>
      <c r="AG27" s="20" t="s">
        <v>71</v>
      </c>
      <c r="AH27" s="20" t="s">
        <v>71</v>
      </c>
      <c r="AI27" s="20" t="s">
        <v>70</v>
      </c>
      <c r="AJ27" s="20" t="s">
        <v>70</v>
      </c>
      <c r="AK27" s="20" t="s">
        <v>71</v>
      </c>
      <c r="AL27" s="20" t="s">
        <v>278</v>
      </c>
      <c r="AM27" s="20" t="s">
        <v>70</v>
      </c>
      <c r="AN27" s="20" t="s">
        <v>278</v>
      </c>
      <c r="AO27" s="20" t="s">
        <v>279</v>
      </c>
      <c r="AP27" s="35" t="s">
        <v>280</v>
      </c>
    </row>
    <row r="28" s="2" customFormat="true" ht="229.5" spans="1:42">
      <c r="A28" s="20">
        <v>20</v>
      </c>
      <c r="B28" s="22" t="s">
        <v>281</v>
      </c>
      <c r="C28" s="20" t="s">
        <v>159</v>
      </c>
      <c r="D28" s="23" t="s">
        <v>160</v>
      </c>
      <c r="E28" s="27" t="str">
        <f>VLOOKUP(A:A,[4]Sheet1!$A:$I,9,1)</f>
        <v>1.室外广场回填2700立方土石方，广场砌筑堡坎84立方，广场场地硬化440平方；2.维修汤盆大桥至雷劈石段人行便道1.3公里；3.室内购买民宿运行设施设备。</v>
      </c>
      <c r="F28" s="20" t="str">
        <f>VLOOKUP(A:A,[4]Sheet1!$A:$I,4,1)</f>
        <v>改扩建</v>
      </c>
      <c r="G28" s="20" t="str">
        <f>VLOOKUP(A:A,[4]Sheet1!$A:$I,5,1)</f>
        <v>正阳村</v>
      </c>
      <c r="H28" s="22" t="str">
        <f>VLOOKUP(A:A,[4]Sheet1!$A:$P,15,1)</f>
        <v>本项目建设完成后可推动发展正阳村集体经济联合社实体运行，推动正阳桥特色历史文化观光旅游，壮大正阳村集体经济，涉及全村462户1159人，其中脱困户36户105人。项目收入按照5:4:1集体经济联合社股份进行分红。</v>
      </c>
      <c r="I28" s="22" t="str">
        <f>VLOOKUP(A:A,[4]Sheet1!$A:$P,16,1)</f>
        <v>20人参与前期项目确定会议，带动全村脱贫户受益，涉及全村462户1159人，其中脱困户36户105人。项目收入按照5:4:1集体经济联合社股份进行分红。年人均纯收入增加1000元。</v>
      </c>
      <c r="J28" s="22" t="s">
        <v>282</v>
      </c>
      <c r="K28" s="22" t="s">
        <v>283</v>
      </c>
      <c r="L28" s="22" t="s">
        <v>284</v>
      </c>
      <c r="M28" s="22" t="s">
        <v>285</v>
      </c>
      <c r="N28" s="22" t="s">
        <v>286</v>
      </c>
      <c r="O28" s="22" t="s">
        <v>282</v>
      </c>
      <c r="P28" s="22" t="s">
        <v>287</v>
      </c>
      <c r="Q28" s="22" t="s">
        <v>230</v>
      </c>
      <c r="R28" s="22" t="s">
        <v>68</v>
      </c>
      <c r="S28" s="22" t="s">
        <v>69</v>
      </c>
      <c r="T28" s="20" t="s">
        <v>277</v>
      </c>
      <c r="U28" s="20">
        <v>2022</v>
      </c>
      <c r="V28" s="20" t="s">
        <v>70</v>
      </c>
      <c r="W28" s="20">
        <v>2022.1</v>
      </c>
      <c r="X28" s="20">
        <v>2022.8</v>
      </c>
      <c r="Y28" s="34">
        <f t="shared" si="0"/>
        <v>45</v>
      </c>
      <c r="Z28" s="34">
        <v>45</v>
      </c>
      <c r="AA28" s="34">
        <v>0</v>
      </c>
      <c r="AB28" s="34">
        <v>0</v>
      </c>
      <c r="AC28" s="34">
        <v>0</v>
      </c>
      <c r="AD28" s="20">
        <v>1159</v>
      </c>
      <c r="AE28" s="20">
        <v>105</v>
      </c>
      <c r="AF28" s="20" t="s">
        <v>71</v>
      </c>
      <c r="AG28" s="20" t="s">
        <v>71</v>
      </c>
      <c r="AH28" s="20" t="s">
        <v>71</v>
      </c>
      <c r="AI28" s="20" t="s">
        <v>70</v>
      </c>
      <c r="AJ28" s="20" t="s">
        <v>70</v>
      </c>
      <c r="AK28" s="20" t="s">
        <v>70</v>
      </c>
      <c r="AL28" s="20" t="s">
        <v>288</v>
      </c>
      <c r="AM28" s="20" t="s">
        <v>70</v>
      </c>
      <c r="AN28" s="20" t="s">
        <v>288</v>
      </c>
      <c r="AO28" s="20" t="s">
        <v>279</v>
      </c>
      <c r="AP28" s="20">
        <v>13512312633</v>
      </c>
    </row>
    <row r="29" s="2" customFormat="true" ht="67.5" spans="1:42">
      <c r="A29" s="20">
        <v>21</v>
      </c>
      <c r="B29" s="22" t="s">
        <v>289</v>
      </c>
      <c r="C29" s="20" t="s">
        <v>159</v>
      </c>
      <c r="D29" s="20" t="s">
        <v>235</v>
      </c>
      <c r="E29" s="22" t="s">
        <v>290</v>
      </c>
      <c r="F29" s="20" t="str">
        <f>VLOOKUP(A:A,[3]Sheet1!$A:$I,4,1)</f>
        <v>改扩建</v>
      </c>
      <c r="G29" s="20" t="str">
        <f>VLOOKUP(A:A,[3]Sheet1!$A:$I,5,1)</f>
        <v>庆岩社区</v>
      </c>
      <c r="H29" s="22" t="s">
        <v>291</v>
      </c>
      <c r="I29" s="22" t="s">
        <v>292</v>
      </c>
      <c r="J29" s="22" t="s">
        <v>293</v>
      </c>
      <c r="K29" s="22" t="s">
        <v>294</v>
      </c>
      <c r="L29" s="22" t="s">
        <v>189</v>
      </c>
      <c r="M29" s="22" t="s">
        <v>177</v>
      </c>
      <c r="N29" s="22" t="s">
        <v>295</v>
      </c>
      <c r="O29" s="22" t="s">
        <v>296</v>
      </c>
      <c r="P29" s="22" t="s">
        <v>297</v>
      </c>
      <c r="Q29" s="22" t="s">
        <v>181</v>
      </c>
      <c r="R29" s="22" t="s">
        <v>298</v>
      </c>
      <c r="S29" s="22" t="s">
        <v>69</v>
      </c>
      <c r="T29" s="20" t="s">
        <v>299</v>
      </c>
      <c r="U29" s="20">
        <v>2022</v>
      </c>
      <c r="V29" s="20" t="s">
        <v>70</v>
      </c>
      <c r="W29" s="20">
        <v>2022.2</v>
      </c>
      <c r="X29" s="20">
        <v>2022.6</v>
      </c>
      <c r="Y29" s="34">
        <f t="shared" si="0"/>
        <v>257</v>
      </c>
      <c r="Z29" s="34">
        <v>51</v>
      </c>
      <c r="AA29" s="49"/>
      <c r="AB29" s="34">
        <v>206</v>
      </c>
      <c r="AC29" s="34"/>
      <c r="AD29" s="20">
        <v>60</v>
      </c>
      <c r="AE29" s="20">
        <v>8</v>
      </c>
      <c r="AF29" s="20" t="s">
        <v>71</v>
      </c>
      <c r="AG29" s="20" t="s">
        <v>71</v>
      </c>
      <c r="AH29" s="20"/>
      <c r="AI29" s="20" t="s">
        <v>70</v>
      </c>
      <c r="AJ29" s="20" t="s">
        <v>71</v>
      </c>
      <c r="AK29" s="20" t="s">
        <v>71</v>
      </c>
      <c r="AL29" s="20"/>
      <c r="AM29" s="20" t="s">
        <v>71</v>
      </c>
      <c r="AN29" s="20"/>
      <c r="AO29" s="20" t="s">
        <v>300</v>
      </c>
      <c r="AP29" s="20">
        <v>13996774959</v>
      </c>
    </row>
    <row r="30" s="2" customFormat="true" ht="54" spans="1:42">
      <c r="A30" s="20">
        <v>22</v>
      </c>
      <c r="B30" s="22" t="s">
        <v>301</v>
      </c>
      <c r="C30" s="20" t="s">
        <v>159</v>
      </c>
      <c r="D30" s="20" t="s">
        <v>235</v>
      </c>
      <c r="E30" s="22" t="s">
        <v>302</v>
      </c>
      <c r="F30" s="20" t="str">
        <f>VLOOKUP(A:A,[3]Sheet1!$A:$I,4,1)</f>
        <v>改扩建</v>
      </c>
      <c r="G30" s="20" t="str">
        <f>VLOOKUP(A:A,[3]Sheet1!$A:$I,5,1)</f>
        <v>双河场村</v>
      </c>
      <c r="H30" s="22" t="s">
        <v>303</v>
      </c>
      <c r="I30" s="22" t="s">
        <v>292</v>
      </c>
      <c r="J30" s="22" t="s">
        <v>304</v>
      </c>
      <c r="K30" s="22" t="s">
        <v>305</v>
      </c>
      <c r="L30" s="22" t="s">
        <v>189</v>
      </c>
      <c r="M30" s="22" t="s">
        <v>177</v>
      </c>
      <c r="N30" s="22" t="s">
        <v>306</v>
      </c>
      <c r="O30" s="22" t="s">
        <v>296</v>
      </c>
      <c r="P30" s="22" t="s">
        <v>307</v>
      </c>
      <c r="Q30" s="22" t="s">
        <v>181</v>
      </c>
      <c r="R30" s="22" t="s">
        <v>298</v>
      </c>
      <c r="S30" s="22" t="s">
        <v>69</v>
      </c>
      <c r="T30" s="20" t="s">
        <v>299</v>
      </c>
      <c r="U30" s="20">
        <v>2022</v>
      </c>
      <c r="V30" s="20" t="s">
        <v>70</v>
      </c>
      <c r="W30" s="20">
        <v>2022.2</v>
      </c>
      <c r="X30" s="20">
        <v>2022.6</v>
      </c>
      <c r="Y30" s="34">
        <f t="shared" si="0"/>
        <v>154</v>
      </c>
      <c r="Z30" s="34">
        <v>40</v>
      </c>
      <c r="AA30" s="49"/>
      <c r="AB30" s="34">
        <v>114</v>
      </c>
      <c r="AC30" s="34"/>
      <c r="AD30" s="20">
        <v>50</v>
      </c>
      <c r="AE30" s="20">
        <v>15</v>
      </c>
      <c r="AF30" s="20" t="s">
        <v>71</v>
      </c>
      <c r="AG30" s="20" t="s">
        <v>71</v>
      </c>
      <c r="AH30" s="20"/>
      <c r="AI30" s="20" t="s">
        <v>70</v>
      </c>
      <c r="AJ30" s="20" t="s">
        <v>71</v>
      </c>
      <c r="AK30" s="20" t="s">
        <v>71</v>
      </c>
      <c r="AL30" s="20"/>
      <c r="AM30" s="20" t="s">
        <v>71</v>
      </c>
      <c r="AN30" s="20"/>
      <c r="AO30" s="20" t="s">
        <v>300</v>
      </c>
      <c r="AP30" s="20">
        <v>13996774959</v>
      </c>
    </row>
    <row r="31" s="2" customFormat="true" ht="54" spans="1:42">
      <c r="A31" s="20">
        <v>23</v>
      </c>
      <c r="B31" s="22" t="s">
        <v>308</v>
      </c>
      <c r="C31" s="20" t="s">
        <v>159</v>
      </c>
      <c r="D31" s="20" t="s">
        <v>235</v>
      </c>
      <c r="E31" s="22" t="s">
        <v>309</v>
      </c>
      <c r="F31" s="20" t="str">
        <f>VLOOKUP(A:A,[3]Sheet1!$A:$I,4,1)</f>
        <v>改扩建</v>
      </c>
      <c r="G31" s="20" t="str">
        <f>VLOOKUP(A:A,[3]Sheet1!$A:$I,5,1)</f>
        <v>双河场村</v>
      </c>
      <c r="H31" s="22" t="s">
        <v>310</v>
      </c>
      <c r="I31" s="22" t="s">
        <v>292</v>
      </c>
      <c r="J31" s="22" t="s">
        <v>311</v>
      </c>
      <c r="K31" s="22" t="s">
        <v>312</v>
      </c>
      <c r="L31" s="22" t="s">
        <v>189</v>
      </c>
      <c r="M31" s="22" t="s">
        <v>177</v>
      </c>
      <c r="N31" s="22" t="s">
        <v>313</v>
      </c>
      <c r="O31" s="22" t="s">
        <v>296</v>
      </c>
      <c r="P31" s="22" t="s">
        <v>314</v>
      </c>
      <c r="Q31" s="22" t="s">
        <v>181</v>
      </c>
      <c r="R31" s="22" t="s">
        <v>298</v>
      </c>
      <c r="S31" s="22" t="s">
        <v>69</v>
      </c>
      <c r="T31" s="20" t="s">
        <v>299</v>
      </c>
      <c r="U31" s="20">
        <v>2022</v>
      </c>
      <c r="V31" s="20" t="s">
        <v>70</v>
      </c>
      <c r="W31" s="20">
        <v>2022.2</v>
      </c>
      <c r="X31" s="20">
        <v>2022.6</v>
      </c>
      <c r="Y31" s="34">
        <f t="shared" si="0"/>
        <v>67.8</v>
      </c>
      <c r="Z31" s="34">
        <v>17</v>
      </c>
      <c r="AA31" s="49"/>
      <c r="AB31" s="34">
        <v>50.8</v>
      </c>
      <c r="AC31" s="34"/>
      <c r="AD31" s="20">
        <v>5</v>
      </c>
      <c r="AE31" s="20">
        <v>3</v>
      </c>
      <c r="AF31" s="20" t="s">
        <v>71</v>
      </c>
      <c r="AG31" s="20" t="s">
        <v>71</v>
      </c>
      <c r="AH31" s="20"/>
      <c r="AI31" s="20" t="s">
        <v>70</v>
      </c>
      <c r="AJ31" s="20" t="s">
        <v>71</v>
      </c>
      <c r="AK31" s="20" t="s">
        <v>71</v>
      </c>
      <c r="AL31" s="20"/>
      <c r="AM31" s="20" t="s">
        <v>71</v>
      </c>
      <c r="AN31" s="20"/>
      <c r="AO31" s="20" t="s">
        <v>300</v>
      </c>
      <c r="AP31" s="20">
        <v>13996774959</v>
      </c>
    </row>
    <row r="32" s="2" customFormat="true" ht="67.5" spans="1:42">
      <c r="A32" s="20">
        <v>24</v>
      </c>
      <c r="B32" s="22" t="s">
        <v>315</v>
      </c>
      <c r="C32" s="20" t="s">
        <v>220</v>
      </c>
      <c r="D32" s="20" t="s">
        <v>221</v>
      </c>
      <c r="E32" s="22" t="s">
        <v>316</v>
      </c>
      <c r="F32" s="20" t="str">
        <f>VLOOKUP(A:A,[3]Sheet1!$A:$I,4,1)</f>
        <v>新建</v>
      </c>
      <c r="G32" s="20" t="str">
        <f>VLOOKUP(A:A,[3]Sheet1!$A:$I,5,1)</f>
        <v>半溪河村</v>
      </c>
      <c r="H32" s="22" t="s">
        <v>317</v>
      </c>
      <c r="I32" s="22" t="s">
        <v>318</v>
      </c>
      <c r="J32" s="22" t="s">
        <v>319</v>
      </c>
      <c r="K32" s="22" t="s">
        <v>320</v>
      </c>
      <c r="L32" s="22" t="s">
        <v>189</v>
      </c>
      <c r="M32" s="22" t="s">
        <v>177</v>
      </c>
      <c r="N32" s="22" t="s">
        <v>321</v>
      </c>
      <c r="O32" s="22" t="s">
        <v>322</v>
      </c>
      <c r="P32" s="22" t="s">
        <v>314</v>
      </c>
      <c r="Q32" s="22" t="s">
        <v>181</v>
      </c>
      <c r="R32" s="22" t="s">
        <v>323</v>
      </c>
      <c r="S32" s="22" t="s">
        <v>69</v>
      </c>
      <c r="T32" s="20" t="s">
        <v>324</v>
      </c>
      <c r="U32" s="20">
        <v>2022</v>
      </c>
      <c r="V32" s="20" t="s">
        <v>70</v>
      </c>
      <c r="W32" s="20">
        <v>2022.1</v>
      </c>
      <c r="X32" s="34">
        <v>2022.1</v>
      </c>
      <c r="Y32" s="34">
        <f t="shared" si="0"/>
        <v>45</v>
      </c>
      <c r="Z32" s="34">
        <v>30</v>
      </c>
      <c r="AA32" s="34"/>
      <c r="AB32" s="34"/>
      <c r="AC32" s="34">
        <v>15</v>
      </c>
      <c r="AD32" s="20">
        <v>5</v>
      </c>
      <c r="AE32" s="20">
        <v>3</v>
      </c>
      <c r="AF32" s="20" t="s">
        <v>71</v>
      </c>
      <c r="AG32" s="20" t="s">
        <v>71</v>
      </c>
      <c r="AH32" s="20"/>
      <c r="AI32" s="20" t="s">
        <v>70</v>
      </c>
      <c r="AJ32" s="20" t="s">
        <v>71</v>
      </c>
      <c r="AK32" s="20" t="s">
        <v>71</v>
      </c>
      <c r="AL32" s="20"/>
      <c r="AM32" s="20" t="s">
        <v>71</v>
      </c>
      <c r="AN32" s="20"/>
      <c r="AO32" s="20" t="s">
        <v>325</v>
      </c>
      <c r="AP32" s="20">
        <v>13983635355</v>
      </c>
    </row>
    <row r="33" s="2" customFormat="true" ht="54" spans="1:42">
      <c r="A33" s="20">
        <v>25</v>
      </c>
      <c r="B33" s="22" t="s">
        <v>326</v>
      </c>
      <c r="C33" s="20" t="s">
        <v>220</v>
      </c>
      <c r="D33" s="20" t="s">
        <v>221</v>
      </c>
      <c r="E33" s="22" t="s">
        <v>327</v>
      </c>
      <c r="F33" s="20" t="str">
        <f>VLOOKUP(A:A,[3]Sheet1!$A:$I,4,1)</f>
        <v>新建</v>
      </c>
      <c r="G33" s="20" t="str">
        <f>VLOOKUP(A:A,[3]Sheet1!$A:$I,5,1)</f>
        <v>金佛社区</v>
      </c>
      <c r="H33" s="22" t="s">
        <v>317</v>
      </c>
      <c r="I33" s="22" t="s">
        <v>318</v>
      </c>
      <c r="J33" s="22" t="s">
        <v>328</v>
      </c>
      <c r="K33" s="22" t="s">
        <v>329</v>
      </c>
      <c r="L33" s="22" t="s">
        <v>189</v>
      </c>
      <c r="M33" s="22" t="s">
        <v>177</v>
      </c>
      <c r="N33" s="22" t="s">
        <v>330</v>
      </c>
      <c r="O33" s="22" t="s">
        <v>322</v>
      </c>
      <c r="P33" s="22" t="s">
        <v>314</v>
      </c>
      <c r="Q33" s="22" t="s">
        <v>181</v>
      </c>
      <c r="R33" s="22" t="s">
        <v>323</v>
      </c>
      <c r="S33" s="22" t="s">
        <v>69</v>
      </c>
      <c r="T33" s="20" t="s">
        <v>331</v>
      </c>
      <c r="U33" s="20">
        <v>2022</v>
      </c>
      <c r="V33" s="20" t="s">
        <v>70</v>
      </c>
      <c r="W33" s="20">
        <v>2022.1</v>
      </c>
      <c r="X33" s="20">
        <v>2022.8</v>
      </c>
      <c r="Y33" s="34">
        <f t="shared" si="0"/>
        <v>15</v>
      </c>
      <c r="Z33" s="34">
        <v>10</v>
      </c>
      <c r="AA33" s="34"/>
      <c r="AB33" s="34"/>
      <c r="AC33" s="34">
        <v>5</v>
      </c>
      <c r="AD33" s="20">
        <v>5</v>
      </c>
      <c r="AE33" s="20">
        <v>3</v>
      </c>
      <c r="AF33" s="20" t="s">
        <v>71</v>
      </c>
      <c r="AG33" s="20" t="s">
        <v>71</v>
      </c>
      <c r="AH33" s="20"/>
      <c r="AI33" s="20" t="s">
        <v>70</v>
      </c>
      <c r="AJ33" s="20" t="s">
        <v>71</v>
      </c>
      <c r="AK33" s="20" t="s">
        <v>71</v>
      </c>
      <c r="AL33" s="20"/>
      <c r="AM33" s="20" t="s">
        <v>71</v>
      </c>
      <c r="AN33" s="20"/>
      <c r="AO33" s="20" t="s">
        <v>332</v>
      </c>
      <c r="AP33" s="20">
        <v>15826284207</v>
      </c>
    </row>
    <row r="34" s="2" customFormat="true" ht="67.5" spans="1:42">
      <c r="A34" s="20">
        <v>26</v>
      </c>
      <c r="B34" s="22" t="s">
        <v>333</v>
      </c>
      <c r="C34" s="20" t="s">
        <v>159</v>
      </c>
      <c r="D34" s="20" t="s">
        <v>235</v>
      </c>
      <c r="E34" s="22" t="s">
        <v>334</v>
      </c>
      <c r="F34" s="20" t="str">
        <f>VLOOKUP(A:A,[3]Sheet1!$A:$I,4,1)</f>
        <v>新建</v>
      </c>
      <c r="G34" s="20" t="str">
        <f>VLOOKUP(A:A,[3]Sheet1!$A:$I,5,1)</f>
        <v>万隆村</v>
      </c>
      <c r="H34" s="22" t="s">
        <v>335</v>
      </c>
      <c r="I34" s="22" t="s">
        <v>318</v>
      </c>
      <c r="J34" s="22" t="s">
        <v>336</v>
      </c>
      <c r="K34" s="22" t="s">
        <v>337</v>
      </c>
      <c r="L34" s="22" t="s">
        <v>189</v>
      </c>
      <c r="M34" s="22" t="s">
        <v>177</v>
      </c>
      <c r="N34" s="22" t="s">
        <v>227</v>
      </c>
      <c r="O34" s="22" t="s">
        <v>338</v>
      </c>
      <c r="P34" s="22" t="s">
        <v>297</v>
      </c>
      <c r="Q34" s="22" t="s">
        <v>181</v>
      </c>
      <c r="R34" s="22" t="s">
        <v>298</v>
      </c>
      <c r="S34" s="22" t="s">
        <v>69</v>
      </c>
      <c r="T34" s="20" t="s">
        <v>299</v>
      </c>
      <c r="U34" s="20">
        <v>2022</v>
      </c>
      <c r="V34" s="20" t="s">
        <v>70</v>
      </c>
      <c r="W34" s="20">
        <v>2022.2</v>
      </c>
      <c r="X34" s="20">
        <v>2022.11</v>
      </c>
      <c r="Y34" s="34">
        <f t="shared" si="0"/>
        <v>110</v>
      </c>
      <c r="Z34" s="34">
        <v>30</v>
      </c>
      <c r="AA34" s="34"/>
      <c r="AB34" s="34">
        <v>80</v>
      </c>
      <c r="AC34" s="34"/>
      <c r="AD34" s="20">
        <v>3075</v>
      </c>
      <c r="AE34" s="20">
        <v>8</v>
      </c>
      <c r="AF34" s="20" t="s">
        <v>71</v>
      </c>
      <c r="AG34" s="20" t="s">
        <v>71</v>
      </c>
      <c r="AH34" s="20"/>
      <c r="AI34" s="20" t="s">
        <v>70</v>
      </c>
      <c r="AJ34" s="20" t="s">
        <v>71</v>
      </c>
      <c r="AK34" s="20" t="s">
        <v>71</v>
      </c>
      <c r="AL34" s="20"/>
      <c r="AM34" s="20" t="s">
        <v>71</v>
      </c>
      <c r="AN34" s="20"/>
      <c r="AO34" s="20" t="s">
        <v>300</v>
      </c>
      <c r="AP34" s="20">
        <v>13996774959</v>
      </c>
    </row>
    <row r="35" s="2" customFormat="true" ht="94.5" spans="1:42">
      <c r="A35" s="20">
        <v>27</v>
      </c>
      <c r="B35" s="22" t="s">
        <v>339</v>
      </c>
      <c r="C35" s="20" t="s">
        <v>159</v>
      </c>
      <c r="D35" s="23" t="s">
        <v>160</v>
      </c>
      <c r="E35" s="27" t="str">
        <f>VLOOKUP(A:A,[3]Sheet1!$A:$I,9,1)</f>
        <v>配套完善农产品销售展示中心附属基础设施:包括新建堡坎、挡墙、坝子硬化等。</v>
      </c>
      <c r="F35" s="20" t="str">
        <f>VLOOKUP(A:A,[3]Sheet1!$A:$I,4,1)</f>
        <v>新建</v>
      </c>
      <c r="G35" s="20" t="str">
        <f>VLOOKUP(A:A,[3]Sheet1!$A:$I,5,1)</f>
        <v>龙溪村</v>
      </c>
      <c r="H35" s="22" t="str">
        <f>VLOOKUP(A:A,[3]Sheet1!$A:$P,15,1)</f>
        <v>推广龙溪村的农产品销售，带动群众年人均增收300元，惠及57户脱贫户235人。</v>
      </c>
      <c r="I35" s="22" t="str">
        <f>VLOOKUP(A:A,[3]Sheet1!$A:$P,16,1)</f>
        <v>11人参与前期项目确定会议、决议，5人参与入库项目的选择，5人参与项目实施过程中施工质量和资金使用的监督。项目完成后，优先销售脱贫户的农产品，增加生产经营性收入。</v>
      </c>
      <c r="J35" s="22" t="s">
        <v>340</v>
      </c>
      <c r="K35" s="22" t="s">
        <v>341</v>
      </c>
      <c r="L35" s="22" t="s">
        <v>225</v>
      </c>
      <c r="M35" s="22" t="s">
        <v>177</v>
      </c>
      <c r="N35" s="22" t="s">
        <v>342</v>
      </c>
      <c r="O35" s="22" t="s">
        <v>343</v>
      </c>
      <c r="P35" s="22" t="s">
        <v>344</v>
      </c>
      <c r="Q35" s="22" t="s">
        <v>345</v>
      </c>
      <c r="R35" s="22" t="s">
        <v>346</v>
      </c>
      <c r="S35" s="22" t="s">
        <v>69</v>
      </c>
      <c r="T35" s="20" t="s">
        <v>347</v>
      </c>
      <c r="U35" s="20">
        <v>2022</v>
      </c>
      <c r="V35" s="20" t="s">
        <v>70</v>
      </c>
      <c r="W35" s="20">
        <v>2021.11</v>
      </c>
      <c r="X35" s="20">
        <v>2021.12</v>
      </c>
      <c r="Y35" s="34">
        <f t="shared" si="0"/>
        <v>80</v>
      </c>
      <c r="Z35" s="34">
        <v>80</v>
      </c>
      <c r="AA35" s="34">
        <v>0</v>
      </c>
      <c r="AB35" s="34">
        <v>0</v>
      </c>
      <c r="AC35" s="34">
        <v>0</v>
      </c>
      <c r="AD35" s="20">
        <v>2100</v>
      </c>
      <c r="AE35" s="20">
        <v>235</v>
      </c>
      <c r="AF35" s="20" t="s">
        <v>71</v>
      </c>
      <c r="AG35" s="20" t="s">
        <v>71</v>
      </c>
      <c r="AH35" s="20" t="s">
        <v>71</v>
      </c>
      <c r="AI35" s="20" t="s">
        <v>70</v>
      </c>
      <c r="AJ35" s="20" t="s">
        <v>71</v>
      </c>
      <c r="AK35" s="20" t="s">
        <v>71</v>
      </c>
      <c r="AL35" s="20" t="s">
        <v>71</v>
      </c>
      <c r="AM35" s="20" t="s">
        <v>71</v>
      </c>
      <c r="AN35" s="20" t="s">
        <v>71</v>
      </c>
      <c r="AO35" s="20" t="s">
        <v>348</v>
      </c>
      <c r="AP35" s="20">
        <v>71497558</v>
      </c>
    </row>
    <row r="36" s="2" customFormat="true" ht="162" spans="1:42">
      <c r="A36" s="20">
        <v>28</v>
      </c>
      <c r="B36" s="22" t="s">
        <v>349</v>
      </c>
      <c r="C36" s="20" t="s">
        <v>159</v>
      </c>
      <c r="D36" s="23" t="s">
        <v>235</v>
      </c>
      <c r="E36" s="27" t="str">
        <f>VLOOKUP(A:A,[3]Sheet1!$A:$I,9,1)</f>
        <v>实施半河居委昌炉河沟至孙家湾等4条四好农村公路改建工程，宽3.5米，水泥混凝土路面厚度不小于20cm,强度不低于25Mpa，总长4.239公里。其中昌炉河沟至孙家湾全长1.81公里，烂田湾至后湾全长0.227公里，五丘田至大宝全长0.885公里，渝道路主路口至落凼口全长1.317公里。</v>
      </c>
      <c r="F36" s="20" t="str">
        <f>VLOOKUP(A:A,[3]Sheet1!$A:$I,4,1)</f>
        <v>新建</v>
      </c>
      <c r="G36" s="20" t="str">
        <f>VLOOKUP(A:A,[3]Sheet1!$A:$I,5,1)</f>
        <v>半河居委</v>
      </c>
      <c r="H36" s="22" t="str">
        <f>VLOOKUP(A:A,[3]Sheet1!$A:$P,15,1)</f>
        <v>解决群众和脱贫户出行难问题，带动半河居委产业发展。</v>
      </c>
      <c r="I36" s="22" t="str">
        <f>VLOOKUP(A:A,[3]Sheet1!$A:$P,16,1)</f>
        <v>召开了受益农户大会，20人（其中脱贫人口7人）参与了前期项目入库申报工作，工程完工后，解决群众和脱贫户出行难问题，带动半河居委产业发展。</v>
      </c>
      <c r="J36" s="22" t="s">
        <v>350</v>
      </c>
      <c r="K36" s="22" t="s">
        <v>351</v>
      </c>
      <c r="L36" s="22" t="s">
        <v>352</v>
      </c>
      <c r="M36" s="22" t="s">
        <v>251</v>
      </c>
      <c r="N36" s="22" t="s">
        <v>353</v>
      </c>
      <c r="O36" s="22" t="s">
        <v>354</v>
      </c>
      <c r="P36" s="22" t="s">
        <v>355</v>
      </c>
      <c r="Q36" s="22" t="s">
        <v>230</v>
      </c>
      <c r="R36" s="22" t="s">
        <v>356</v>
      </c>
      <c r="S36" s="22" t="s">
        <v>69</v>
      </c>
      <c r="T36" s="20" t="s">
        <v>200</v>
      </c>
      <c r="U36" s="20">
        <v>2022</v>
      </c>
      <c r="V36" s="20" t="s">
        <v>70</v>
      </c>
      <c r="W36" s="20">
        <v>2022.1</v>
      </c>
      <c r="X36" s="20">
        <v>2022.12</v>
      </c>
      <c r="Y36" s="34">
        <f t="shared" si="0"/>
        <v>207</v>
      </c>
      <c r="Z36" s="34">
        <v>90</v>
      </c>
      <c r="AA36" s="34">
        <v>117</v>
      </c>
      <c r="AB36" s="34"/>
      <c r="AC36" s="34"/>
      <c r="AD36" s="20">
        <v>900</v>
      </c>
      <c r="AE36" s="20">
        <v>90</v>
      </c>
      <c r="AF36" s="20" t="s">
        <v>71</v>
      </c>
      <c r="AG36" s="20" t="s">
        <v>71</v>
      </c>
      <c r="AH36" s="20" t="s">
        <v>71</v>
      </c>
      <c r="AI36" s="20" t="s">
        <v>70</v>
      </c>
      <c r="AJ36" s="20" t="s">
        <v>71</v>
      </c>
      <c r="AK36" s="20" t="s">
        <v>71</v>
      </c>
      <c r="AL36" s="20"/>
      <c r="AM36" s="20" t="s">
        <v>71</v>
      </c>
      <c r="AN36" s="20" t="s">
        <v>71</v>
      </c>
      <c r="AO36" s="20" t="s">
        <v>201</v>
      </c>
      <c r="AP36" s="20">
        <v>13709478008</v>
      </c>
    </row>
    <row r="37" s="2" customFormat="true" ht="54" spans="1:42">
      <c r="A37" s="20">
        <v>29</v>
      </c>
      <c r="B37" s="22" t="s">
        <v>357</v>
      </c>
      <c r="C37" s="20" t="s">
        <v>220</v>
      </c>
      <c r="D37" s="23" t="s">
        <v>221</v>
      </c>
      <c r="E37" s="27" t="str">
        <f>VLOOKUP(A:A,[3]Sheet1!$A:$I,9,1)</f>
        <v>新建厂房1200㎡；购置大黄初加工生产设备4套。</v>
      </c>
      <c r="F37" s="20" t="str">
        <f>VLOOKUP(A:A,[3]Sheet1!$A:$I,4,1)</f>
        <v>新建</v>
      </c>
      <c r="G37" s="20" t="str">
        <f>VLOOKUP(A:A,[3]Sheet1!$A:$I,5,1)</f>
        <v>汇仓村</v>
      </c>
      <c r="H37" s="22" t="str">
        <f>VLOOKUP(A:A,[3]Sheet1!$A:$P,15,1)</f>
        <v>项目实施可解决当地就业20余人，人均增收1500元。</v>
      </c>
      <c r="I37" s="22" t="str">
        <f>VLOOKUP(A:A,[3]Sheet1!$A:$P,16,1)</f>
        <v>8人参与前期项目确定会议、决议，8人参与入库项目的选择，3人参与项目实施过程中施工质量和资金使用的监督。</v>
      </c>
      <c r="J37" s="22" t="s">
        <v>358</v>
      </c>
      <c r="K37" s="22" t="s">
        <v>359</v>
      </c>
      <c r="L37" s="22" t="s">
        <v>360</v>
      </c>
      <c r="M37" s="22" t="s">
        <v>361</v>
      </c>
      <c r="N37" s="22" t="s">
        <v>362</v>
      </c>
      <c r="O37" s="22" t="s">
        <v>363</v>
      </c>
      <c r="P37" s="22" t="s">
        <v>364</v>
      </c>
      <c r="Q37" s="22" t="s">
        <v>365</v>
      </c>
      <c r="R37" s="22" t="s">
        <v>366</v>
      </c>
      <c r="S37" s="22" t="s">
        <v>69</v>
      </c>
      <c r="T37" s="20" t="s">
        <v>367</v>
      </c>
      <c r="U37" s="20">
        <v>2022</v>
      </c>
      <c r="V37" s="20" t="s">
        <v>70</v>
      </c>
      <c r="W37" s="20">
        <v>2022.1</v>
      </c>
      <c r="X37" s="20">
        <v>2022.12</v>
      </c>
      <c r="Y37" s="34">
        <f t="shared" si="0"/>
        <v>217.7</v>
      </c>
      <c r="Z37" s="34">
        <v>100</v>
      </c>
      <c r="AA37" s="34"/>
      <c r="AB37" s="34"/>
      <c r="AC37" s="34">
        <v>117.7</v>
      </c>
      <c r="AD37" s="20">
        <v>15</v>
      </c>
      <c r="AE37" s="20">
        <v>5</v>
      </c>
      <c r="AF37" s="20" t="s">
        <v>71</v>
      </c>
      <c r="AG37" s="20" t="s">
        <v>71</v>
      </c>
      <c r="AH37" s="20" t="s">
        <v>71</v>
      </c>
      <c r="AI37" s="20" t="s">
        <v>70</v>
      </c>
      <c r="AJ37" s="20" t="s">
        <v>71</v>
      </c>
      <c r="AK37" s="20" t="s">
        <v>71</v>
      </c>
      <c r="AL37" s="20"/>
      <c r="AM37" s="20" t="s">
        <v>71</v>
      </c>
      <c r="AN37" s="20"/>
      <c r="AO37" s="20" t="s">
        <v>368</v>
      </c>
      <c r="AP37" s="20">
        <v>13896672575</v>
      </c>
    </row>
    <row r="38" s="2" customFormat="true" ht="121.5" spans="1:42">
      <c r="A38" s="20">
        <v>30</v>
      </c>
      <c r="B38" s="22" t="s">
        <v>369</v>
      </c>
      <c r="C38" s="20" t="s">
        <v>220</v>
      </c>
      <c r="D38" s="23" t="s">
        <v>221</v>
      </c>
      <c r="E38" s="27" t="str">
        <f>VLOOKUP(A:A,[3]Sheet1!$A:$I,9,1)</f>
        <v>1.购买种牛20头、草料30吨。2、购置立式饲料搅拌粉碎机一台、铡草机一台。3、铺设2栋圈舍400平方米的电路、自动化饮水系统及完善附属设施。</v>
      </c>
      <c r="F38" s="20" t="str">
        <f>VLOOKUP(A:A,[3]Sheet1!$A:$I,4,1)</f>
        <v>改扩建</v>
      </c>
      <c r="G38" s="20" t="str">
        <f>VLOOKUP(A:A,[3]Sheet1!$A:$I,5,1)</f>
        <v>楼岭村</v>
      </c>
      <c r="H38" s="22" t="str">
        <f>VLOOKUP(A:A,[3]Sheet1!$A:$P,15,1)</f>
        <v>项目可进一步拓展巾帼“渝大嫂”项目的带贫益贫作用，带动群众15人务工、带动周边群众发展种养殖产业3户。</v>
      </c>
      <c r="I38" s="22" t="str">
        <f>VLOOKUP(A:A,[3]Sheet1!$A:$P,16,1)</f>
        <v>10人参与前期项目确定会议、决议，10人参与入库项目的选择，3人参与项目实施过程中施工质量和资金使用的监督。</v>
      </c>
      <c r="J38" s="22" t="s">
        <v>370</v>
      </c>
      <c r="K38" s="22" t="s">
        <v>371</v>
      </c>
      <c r="L38" s="22" t="s">
        <v>360</v>
      </c>
      <c r="M38" s="22" t="s">
        <v>361</v>
      </c>
      <c r="N38" s="22" t="s">
        <v>372</v>
      </c>
      <c r="O38" s="22" t="s">
        <v>373</v>
      </c>
      <c r="P38" s="22" t="s">
        <v>374</v>
      </c>
      <c r="Q38" s="22" t="s">
        <v>365</v>
      </c>
      <c r="R38" s="22" t="s">
        <v>366</v>
      </c>
      <c r="S38" s="22" t="s">
        <v>69</v>
      </c>
      <c r="T38" s="20" t="s">
        <v>375</v>
      </c>
      <c r="U38" s="20">
        <v>2022</v>
      </c>
      <c r="V38" s="20" t="s">
        <v>70</v>
      </c>
      <c r="W38" s="20">
        <v>2022.1</v>
      </c>
      <c r="X38" s="20">
        <v>2022.12</v>
      </c>
      <c r="Y38" s="34">
        <f t="shared" si="0"/>
        <v>115</v>
      </c>
      <c r="Z38" s="34">
        <v>95</v>
      </c>
      <c r="AA38" s="34"/>
      <c r="AB38" s="34"/>
      <c r="AC38" s="34">
        <v>20</v>
      </c>
      <c r="AD38" s="20">
        <v>35</v>
      </c>
      <c r="AE38" s="20">
        <v>20</v>
      </c>
      <c r="AF38" s="20" t="s">
        <v>71</v>
      </c>
      <c r="AG38" s="20" t="s">
        <v>71</v>
      </c>
      <c r="AH38" s="20" t="s">
        <v>71</v>
      </c>
      <c r="AI38" s="20" t="s">
        <v>70</v>
      </c>
      <c r="AJ38" s="20" t="s">
        <v>70</v>
      </c>
      <c r="AK38" s="20" t="s">
        <v>71</v>
      </c>
      <c r="AL38" s="20"/>
      <c r="AM38" s="20" t="s">
        <v>71</v>
      </c>
      <c r="AN38" s="20"/>
      <c r="AO38" s="20" t="s">
        <v>368</v>
      </c>
      <c r="AP38" s="20">
        <v>13896672575</v>
      </c>
    </row>
    <row r="39" s="2" customFormat="true" ht="54" spans="1:42">
      <c r="A39" s="20">
        <v>31</v>
      </c>
      <c r="B39" s="22" t="s">
        <v>376</v>
      </c>
      <c r="C39" s="20" t="s">
        <v>220</v>
      </c>
      <c r="D39" s="23" t="s">
        <v>221</v>
      </c>
      <c r="E39" s="27" t="str">
        <f>VLOOKUP(A:A,[3]Sheet1!$A:$I,9,1)</f>
        <v>石溪镇五星村种植辣椒230亩，配备转运车辆（皮卡车）一辆。</v>
      </c>
      <c r="F39" s="20" t="str">
        <f>VLOOKUP(A:A,[3]Sheet1!$A:$I,4,1)</f>
        <v>新建</v>
      </c>
      <c r="G39" s="20" t="str">
        <f>VLOOKUP(A:A,[3]Sheet1!$A:$I,5,1)</f>
        <v>五星村</v>
      </c>
      <c r="H39" s="22" t="str">
        <f>VLOOKUP(A:A,[3]Sheet1!$A:$P,15,1)</f>
        <v>新发展种植辣椒230亩，增加村民收入，受益人口580人，其中脱贫户21户94人，预计每年实现户均增收500元。</v>
      </c>
      <c r="I39" s="22" t="str">
        <f>VLOOKUP(A:A,[3]Sheet1!$A:$P,16,1)</f>
        <v>2021年10月28日通过党员大会及村民大会选定项目，村委及驻村工作队包片负责到社、到户进行全程监督。</v>
      </c>
      <c r="J39" s="22" t="s">
        <v>377</v>
      </c>
      <c r="K39" s="22" t="s">
        <v>378</v>
      </c>
      <c r="L39" s="29">
        <v>1</v>
      </c>
      <c r="M39" s="29">
        <v>1</v>
      </c>
      <c r="N39" s="22" t="s">
        <v>379</v>
      </c>
      <c r="O39" s="22" t="s">
        <v>380</v>
      </c>
      <c r="P39" s="22" t="s">
        <v>381</v>
      </c>
      <c r="Q39" s="22" t="s">
        <v>382</v>
      </c>
      <c r="R39" s="29">
        <v>0.95</v>
      </c>
      <c r="S39" s="22" t="s">
        <v>69</v>
      </c>
      <c r="T39" s="20" t="s">
        <v>383</v>
      </c>
      <c r="U39" s="20">
        <v>2022</v>
      </c>
      <c r="V39" s="20" t="s">
        <v>70</v>
      </c>
      <c r="W39" s="20">
        <v>2022.3</v>
      </c>
      <c r="X39" s="20">
        <v>2022.11</v>
      </c>
      <c r="Y39" s="34">
        <f t="shared" si="0"/>
        <v>40</v>
      </c>
      <c r="Z39" s="34">
        <v>34.2</v>
      </c>
      <c r="AA39" s="34"/>
      <c r="AB39" s="34"/>
      <c r="AC39" s="34">
        <v>5.8</v>
      </c>
      <c r="AD39" s="20">
        <v>580</v>
      </c>
      <c r="AE39" s="20">
        <v>110</v>
      </c>
      <c r="AF39" s="20" t="s">
        <v>71</v>
      </c>
      <c r="AG39" s="20" t="s">
        <v>71</v>
      </c>
      <c r="AH39" s="20"/>
      <c r="AI39" s="20" t="s">
        <v>70</v>
      </c>
      <c r="AJ39" s="20" t="s">
        <v>70</v>
      </c>
      <c r="AK39" s="20" t="s">
        <v>71</v>
      </c>
      <c r="AL39" s="20"/>
      <c r="AM39" s="20" t="s">
        <v>71</v>
      </c>
      <c r="AN39" s="20"/>
      <c r="AO39" s="20" t="s">
        <v>384</v>
      </c>
      <c r="AP39" s="20">
        <v>71632008</v>
      </c>
    </row>
    <row r="40" s="2" customFormat="true" ht="81" spans="1:42">
      <c r="A40" s="20">
        <v>32</v>
      </c>
      <c r="B40" s="22" t="s">
        <v>385</v>
      </c>
      <c r="C40" s="20" t="s">
        <v>159</v>
      </c>
      <c r="D40" s="20" t="s">
        <v>235</v>
      </c>
      <c r="E40" s="20" t="s">
        <v>386</v>
      </c>
      <c r="F40" s="20" t="str">
        <f>VLOOKUP(A:A,[3]Sheet1!$A:$I,4,1)</f>
        <v>改扩建</v>
      </c>
      <c r="G40" s="20" t="str">
        <f>VLOOKUP(A:A,[3]Sheet1!$A:$I,5,1)</f>
        <v>柏枝村</v>
      </c>
      <c r="H40" s="22" t="s">
        <v>387</v>
      </c>
      <c r="I40" s="22" t="s">
        <v>388</v>
      </c>
      <c r="J40" s="22" t="s">
        <v>389</v>
      </c>
      <c r="K40" s="22" t="s">
        <v>386</v>
      </c>
      <c r="L40" s="22" t="s">
        <v>390</v>
      </c>
      <c r="M40" s="22" t="s">
        <v>391</v>
      </c>
      <c r="N40" s="22" t="s">
        <v>392</v>
      </c>
      <c r="O40" s="22" t="s">
        <v>393</v>
      </c>
      <c r="P40" s="22" t="s">
        <v>394</v>
      </c>
      <c r="Q40" s="22" t="s">
        <v>395</v>
      </c>
      <c r="R40" s="22" t="s">
        <v>396</v>
      </c>
      <c r="S40" s="22" t="s">
        <v>69</v>
      </c>
      <c r="T40" s="20" t="s">
        <v>397</v>
      </c>
      <c r="U40" s="20">
        <v>2022</v>
      </c>
      <c r="V40" s="20" t="s">
        <v>70</v>
      </c>
      <c r="W40" s="35">
        <v>2022.01</v>
      </c>
      <c r="X40" s="36">
        <v>2022.12</v>
      </c>
      <c r="Y40" s="34">
        <f t="shared" si="0"/>
        <v>162</v>
      </c>
      <c r="Z40" s="34">
        <v>162</v>
      </c>
      <c r="AA40" s="34">
        <v>0</v>
      </c>
      <c r="AB40" s="34"/>
      <c r="AC40" s="34">
        <v>0</v>
      </c>
      <c r="AD40" s="20">
        <v>2527</v>
      </c>
      <c r="AE40" s="20">
        <v>516</v>
      </c>
      <c r="AF40" s="20" t="s">
        <v>71</v>
      </c>
      <c r="AG40" s="20" t="s">
        <v>71</v>
      </c>
      <c r="AH40" s="20" t="s">
        <v>71</v>
      </c>
      <c r="AI40" s="20" t="s">
        <v>70</v>
      </c>
      <c r="AJ40" s="20" t="s">
        <v>71</v>
      </c>
      <c r="AK40" s="20" t="s">
        <v>71</v>
      </c>
      <c r="AL40" s="20"/>
      <c r="AM40" s="20" t="s">
        <v>71</v>
      </c>
      <c r="AN40" s="20"/>
      <c r="AO40" s="20" t="s">
        <v>398</v>
      </c>
      <c r="AP40" s="20">
        <v>13996898996</v>
      </c>
    </row>
    <row r="41" s="2" customFormat="true" ht="67.5" spans="1:42">
      <c r="A41" s="20">
        <v>33</v>
      </c>
      <c r="B41" s="22" t="s">
        <v>399</v>
      </c>
      <c r="C41" s="20" t="s">
        <v>159</v>
      </c>
      <c r="D41" s="20" t="s">
        <v>235</v>
      </c>
      <c r="E41" s="20" t="s">
        <v>400</v>
      </c>
      <c r="F41" s="20" t="str">
        <f>VLOOKUP(A:A,[3]Sheet1!$A:$I,4,1)</f>
        <v>改扩建</v>
      </c>
      <c r="G41" s="20" t="str">
        <f>VLOOKUP(A:A,[3]Sheet1!$A:$I,5,1)</f>
        <v>柏枝村</v>
      </c>
      <c r="H41" s="22" t="s">
        <v>401</v>
      </c>
      <c r="I41" s="22" t="s">
        <v>402</v>
      </c>
      <c r="J41" s="22" t="s">
        <v>403</v>
      </c>
      <c r="K41" s="22" t="s">
        <v>400</v>
      </c>
      <c r="L41" s="22" t="s">
        <v>390</v>
      </c>
      <c r="M41" s="22" t="s">
        <v>391</v>
      </c>
      <c r="N41" s="22" t="s">
        <v>404</v>
      </c>
      <c r="O41" s="22" t="s">
        <v>405</v>
      </c>
      <c r="P41" s="22" t="s">
        <v>406</v>
      </c>
      <c r="Q41" s="22" t="s">
        <v>395</v>
      </c>
      <c r="R41" s="22" t="s">
        <v>396</v>
      </c>
      <c r="S41" s="22" t="s">
        <v>69</v>
      </c>
      <c r="T41" s="20" t="s">
        <v>397</v>
      </c>
      <c r="U41" s="20">
        <v>2022</v>
      </c>
      <c r="V41" s="20" t="s">
        <v>70</v>
      </c>
      <c r="W41" s="35">
        <v>2022.01</v>
      </c>
      <c r="X41" s="35" t="s">
        <v>407</v>
      </c>
      <c r="Y41" s="34">
        <f t="shared" si="0"/>
        <v>187.5</v>
      </c>
      <c r="Z41" s="34">
        <v>50</v>
      </c>
      <c r="AA41" s="34">
        <v>0</v>
      </c>
      <c r="AB41" s="34">
        <v>137.5</v>
      </c>
      <c r="AC41" s="34">
        <v>0</v>
      </c>
      <c r="AD41" s="20">
        <v>800</v>
      </c>
      <c r="AE41" s="20">
        <v>86</v>
      </c>
      <c r="AF41" s="20" t="s">
        <v>71</v>
      </c>
      <c r="AG41" s="20" t="s">
        <v>71</v>
      </c>
      <c r="AH41" s="20" t="s">
        <v>71</v>
      </c>
      <c r="AI41" s="20" t="s">
        <v>70</v>
      </c>
      <c r="AJ41" s="20" t="s">
        <v>71</v>
      </c>
      <c r="AK41" s="20" t="s">
        <v>71</v>
      </c>
      <c r="AL41" s="20"/>
      <c r="AM41" s="20" t="s">
        <v>71</v>
      </c>
      <c r="AN41" s="20"/>
      <c r="AO41" s="20" t="s">
        <v>398</v>
      </c>
      <c r="AP41" s="20">
        <v>13996898996</v>
      </c>
    </row>
    <row r="42" s="2" customFormat="true" ht="54" spans="1:42">
      <c r="A42" s="20">
        <v>34</v>
      </c>
      <c r="B42" s="22" t="s">
        <v>408</v>
      </c>
      <c r="C42" s="20" t="s">
        <v>159</v>
      </c>
      <c r="D42" s="20" t="s">
        <v>235</v>
      </c>
      <c r="E42" s="27" t="s">
        <v>409</v>
      </c>
      <c r="F42" s="20" t="str">
        <f>VLOOKUP(A:A,[3]Sheet1!$A:$I,4,1)</f>
        <v>改扩建</v>
      </c>
      <c r="G42" s="20" t="str">
        <f>VLOOKUP(A:A,[3]Sheet1!$A:$I,5,1)</f>
        <v>玉台村</v>
      </c>
      <c r="H42" s="22" t="s">
        <v>410</v>
      </c>
      <c r="I42" s="22" t="s">
        <v>411</v>
      </c>
      <c r="J42" s="22" t="s">
        <v>412</v>
      </c>
      <c r="K42" s="22" t="s">
        <v>413</v>
      </c>
      <c r="L42" s="22" t="s">
        <v>390</v>
      </c>
      <c r="M42" s="22" t="s">
        <v>391</v>
      </c>
      <c r="N42" s="22" t="s">
        <v>414</v>
      </c>
      <c r="O42" s="22" t="s">
        <v>415</v>
      </c>
      <c r="P42" s="22" t="s">
        <v>416</v>
      </c>
      <c r="Q42" s="22" t="s">
        <v>417</v>
      </c>
      <c r="R42" s="22" t="s">
        <v>396</v>
      </c>
      <c r="S42" s="22" t="s">
        <v>69</v>
      </c>
      <c r="T42" s="20" t="s">
        <v>397</v>
      </c>
      <c r="U42" s="20">
        <v>2022</v>
      </c>
      <c r="V42" s="20" t="s">
        <v>70</v>
      </c>
      <c r="W42" s="35">
        <v>2022.01</v>
      </c>
      <c r="X42" s="35" t="s">
        <v>407</v>
      </c>
      <c r="Y42" s="34">
        <f t="shared" ref="Y42:Y78" si="1">Z42+AA42+AB42+AC42</f>
        <v>31.5</v>
      </c>
      <c r="Z42" s="34">
        <v>31.5</v>
      </c>
      <c r="AA42" s="34">
        <v>0</v>
      </c>
      <c r="AB42" s="34">
        <v>0</v>
      </c>
      <c r="AC42" s="34">
        <v>0</v>
      </c>
      <c r="AD42" s="20">
        <v>480</v>
      </c>
      <c r="AE42" s="20">
        <v>72</v>
      </c>
      <c r="AF42" s="20" t="s">
        <v>71</v>
      </c>
      <c r="AG42" s="20" t="s">
        <v>71</v>
      </c>
      <c r="AH42" s="20" t="s">
        <v>71</v>
      </c>
      <c r="AI42" s="20" t="s">
        <v>70</v>
      </c>
      <c r="AJ42" s="20" t="s">
        <v>70</v>
      </c>
      <c r="AK42" s="20" t="s">
        <v>71</v>
      </c>
      <c r="AL42" s="20"/>
      <c r="AM42" s="20" t="s">
        <v>71</v>
      </c>
      <c r="AN42" s="20"/>
      <c r="AO42" s="20" t="s">
        <v>418</v>
      </c>
      <c r="AP42" s="20">
        <v>18225114543</v>
      </c>
    </row>
    <row r="43" s="2" customFormat="true" ht="94.5" spans="1:42">
      <c r="A43" s="20">
        <v>35</v>
      </c>
      <c r="B43" s="22" t="s">
        <v>419</v>
      </c>
      <c r="C43" s="20" t="s">
        <v>159</v>
      </c>
      <c r="D43" s="20" t="s">
        <v>160</v>
      </c>
      <c r="E43" s="22" t="s">
        <v>420</v>
      </c>
      <c r="F43" s="20" t="str">
        <f>VLOOKUP(A:A,[3]Sheet1!$A:$I,4,1)</f>
        <v>新建</v>
      </c>
      <c r="G43" s="20" t="str">
        <f>VLOOKUP(A:A,[3]Sheet1!$A:$I,5,1)</f>
        <v>玉台村</v>
      </c>
      <c r="H43" s="22" t="s">
        <v>421</v>
      </c>
      <c r="I43" s="22" t="s">
        <v>422</v>
      </c>
      <c r="J43" s="22" t="s">
        <v>423</v>
      </c>
      <c r="K43" s="22" t="s">
        <v>420</v>
      </c>
      <c r="L43" s="22" t="s">
        <v>390</v>
      </c>
      <c r="M43" s="22" t="s">
        <v>391</v>
      </c>
      <c r="N43" s="22" t="s">
        <v>424</v>
      </c>
      <c r="O43" s="22" t="s">
        <v>421</v>
      </c>
      <c r="P43" s="22" t="s">
        <v>425</v>
      </c>
      <c r="Q43" s="22" t="s">
        <v>395</v>
      </c>
      <c r="R43" s="22" t="s">
        <v>396</v>
      </c>
      <c r="S43" s="22" t="s">
        <v>69</v>
      </c>
      <c r="T43" s="20" t="s">
        <v>397</v>
      </c>
      <c r="U43" s="20">
        <v>2022</v>
      </c>
      <c r="V43" s="20" t="s">
        <v>70</v>
      </c>
      <c r="W43" s="35">
        <v>2022.01</v>
      </c>
      <c r="X43" s="35" t="s">
        <v>407</v>
      </c>
      <c r="Y43" s="34">
        <f t="shared" si="1"/>
        <v>60</v>
      </c>
      <c r="Z43" s="34">
        <v>60</v>
      </c>
      <c r="AA43" s="34">
        <v>0</v>
      </c>
      <c r="AB43" s="34">
        <v>0</v>
      </c>
      <c r="AC43" s="34">
        <v>0</v>
      </c>
      <c r="AD43" s="20">
        <v>472</v>
      </c>
      <c r="AE43" s="20">
        <v>35</v>
      </c>
      <c r="AF43" s="20" t="s">
        <v>71</v>
      </c>
      <c r="AG43" s="20" t="s">
        <v>71</v>
      </c>
      <c r="AH43" s="20" t="s">
        <v>71</v>
      </c>
      <c r="AI43" s="20" t="s">
        <v>70</v>
      </c>
      <c r="AJ43" s="20" t="s">
        <v>70</v>
      </c>
      <c r="AK43" s="20" t="s">
        <v>71</v>
      </c>
      <c r="AL43" s="20"/>
      <c r="AM43" s="20" t="s">
        <v>70</v>
      </c>
      <c r="AN43" s="20" t="s">
        <v>426</v>
      </c>
      <c r="AO43" s="20" t="s">
        <v>418</v>
      </c>
      <c r="AP43" s="20">
        <v>18225114543</v>
      </c>
    </row>
    <row r="44" s="2" customFormat="true" ht="67.5" spans="1:42">
      <c r="A44" s="20">
        <v>36</v>
      </c>
      <c r="B44" s="22" t="s">
        <v>427</v>
      </c>
      <c r="C44" s="20" t="s">
        <v>220</v>
      </c>
      <c r="D44" s="20" t="s">
        <v>221</v>
      </c>
      <c r="E44" s="27" t="str">
        <f>VLOOKUP(A:A,[4]Sheet1!$A:$I,9,1)</f>
        <v>1.建设标准化冷库容积200立方米；2.晚熟桃李的包装、LOGO设计；3.新栽种李子1600株。</v>
      </c>
      <c r="F44" s="20" t="str">
        <f>VLOOKUP(A:A,[4]Sheet1!$A:$I,4,1)</f>
        <v>新建</v>
      </c>
      <c r="G44" s="20" t="str">
        <f>VLOOKUP(A:A,[4]Sheet1!$A:$I,5,1)</f>
        <v>永合居委</v>
      </c>
      <c r="H44" s="22" t="str">
        <f>VLOOKUP(A:A,[4]Sheet1!$A:$P,15,1)</f>
        <v>项目实施间接带动果农108户312人增收，其中受益脱贫户12户41人。</v>
      </c>
      <c r="I44" s="22" t="str">
        <f>VLOOKUP(A:A,[4]Sheet1!$A:$P,16,1)</f>
        <v>7人参与前期项目确定会议、决议，7人参与入库项目的选择，3人参与项目实施过程中施工质量和资金使用的监督。</v>
      </c>
      <c r="J44" s="22" t="s">
        <v>428</v>
      </c>
      <c r="K44" s="22" t="s">
        <v>429</v>
      </c>
      <c r="L44" s="22" t="s">
        <v>189</v>
      </c>
      <c r="M44" s="22" t="s">
        <v>177</v>
      </c>
      <c r="N44" s="22" t="s">
        <v>430</v>
      </c>
      <c r="O44" s="22" t="s">
        <v>431</v>
      </c>
      <c r="P44" s="22" t="s">
        <v>432</v>
      </c>
      <c r="Q44" s="22" t="s">
        <v>395</v>
      </c>
      <c r="R44" s="22" t="s">
        <v>433</v>
      </c>
      <c r="S44" s="22" t="s">
        <v>69</v>
      </c>
      <c r="T44" s="23" t="s">
        <v>434</v>
      </c>
      <c r="U44" s="20">
        <v>2022</v>
      </c>
      <c r="V44" s="20" t="s">
        <v>70</v>
      </c>
      <c r="W44" s="34">
        <v>2022.01</v>
      </c>
      <c r="X44" s="34">
        <v>2022.09</v>
      </c>
      <c r="Y44" s="34">
        <f t="shared" si="1"/>
        <v>50</v>
      </c>
      <c r="Z44" s="48">
        <v>50</v>
      </c>
      <c r="AA44" s="34">
        <v>0</v>
      </c>
      <c r="AB44" s="34">
        <v>0</v>
      </c>
      <c r="AC44" s="34">
        <v>0</v>
      </c>
      <c r="AD44" s="23">
        <v>312</v>
      </c>
      <c r="AE44" s="23">
        <v>41</v>
      </c>
      <c r="AF44" s="20" t="s">
        <v>71</v>
      </c>
      <c r="AG44" s="20" t="s">
        <v>71</v>
      </c>
      <c r="AH44" s="20" t="s">
        <v>71</v>
      </c>
      <c r="AI44" s="20" t="s">
        <v>70</v>
      </c>
      <c r="AJ44" s="20" t="s">
        <v>71</v>
      </c>
      <c r="AK44" s="20" t="s">
        <v>71</v>
      </c>
      <c r="AL44" s="20" t="s">
        <v>72</v>
      </c>
      <c r="AM44" s="20" t="s">
        <v>71</v>
      </c>
      <c r="AN44" s="20" t="s">
        <v>72</v>
      </c>
      <c r="AO44" s="20" t="s">
        <v>435</v>
      </c>
      <c r="AP44" s="20">
        <v>13896588748</v>
      </c>
    </row>
    <row r="45" s="2" customFormat="true" ht="54" spans="1:42">
      <c r="A45" s="20">
        <v>37</v>
      </c>
      <c r="B45" s="22" t="s">
        <v>436</v>
      </c>
      <c r="C45" s="20" t="s">
        <v>437</v>
      </c>
      <c r="D45" s="23" t="s">
        <v>438</v>
      </c>
      <c r="E45" s="27" t="str">
        <f>VLOOKUP(A:A,[4]Sheet1!$A:$I,9,1)</f>
        <v>新建150立方米的蓄水池、过滤池。</v>
      </c>
      <c r="F45" s="20" t="str">
        <f>VLOOKUP(A:A,[4]Sheet1!$A:$I,4,1)</f>
        <v>新建</v>
      </c>
      <c r="G45" s="20" t="str">
        <f>VLOOKUP(A:A,[4]Sheet1!$A:$I,5,1)</f>
        <v>沿塘社区</v>
      </c>
      <c r="H45" s="22" t="str">
        <f>VLOOKUP(A:A,[4]Sheet1!$A:$P,15,1)</f>
        <v>项目实施解决7组80户249余人的饮水安全问题,其中脱贫户4户20人、低保户3户13人。</v>
      </c>
      <c r="I45" s="22" t="str">
        <f>VLOOKUP(A:A,[4]Sheet1!$A:$P,16,1)</f>
        <v>7人参与前期项目确定会议、决议，7人参与入库项目的选择，3人参与项目实施过程中施工质量和资金使用的监督。</v>
      </c>
      <c r="J45" s="22" t="s">
        <v>439</v>
      </c>
      <c r="K45" s="22" t="s">
        <v>440</v>
      </c>
      <c r="L45" s="22" t="s">
        <v>189</v>
      </c>
      <c r="M45" s="22" t="s">
        <v>177</v>
      </c>
      <c r="N45" s="22" t="s">
        <v>441</v>
      </c>
      <c r="O45" s="22" t="s">
        <v>442</v>
      </c>
      <c r="P45" s="22" t="s">
        <v>443</v>
      </c>
      <c r="Q45" s="22" t="s">
        <v>395</v>
      </c>
      <c r="R45" s="22" t="s">
        <v>433</v>
      </c>
      <c r="S45" s="22" t="s">
        <v>69</v>
      </c>
      <c r="T45" s="23" t="s">
        <v>434</v>
      </c>
      <c r="U45" s="20">
        <v>2022</v>
      </c>
      <c r="V45" s="20" t="s">
        <v>70</v>
      </c>
      <c r="W45" s="34">
        <v>2022.01</v>
      </c>
      <c r="X45" s="34">
        <v>2022.09</v>
      </c>
      <c r="Y45" s="34">
        <f t="shared" si="1"/>
        <v>15</v>
      </c>
      <c r="Z45" s="48">
        <v>15</v>
      </c>
      <c r="AA45" s="34">
        <v>0</v>
      </c>
      <c r="AB45" s="34">
        <v>0</v>
      </c>
      <c r="AC45" s="34">
        <v>0</v>
      </c>
      <c r="AD45" s="23">
        <v>282</v>
      </c>
      <c r="AE45" s="23">
        <v>20</v>
      </c>
      <c r="AF45" s="20" t="s">
        <v>71</v>
      </c>
      <c r="AG45" s="20" t="s">
        <v>71</v>
      </c>
      <c r="AH45" s="20" t="s">
        <v>71</v>
      </c>
      <c r="AI45" s="20" t="s">
        <v>70</v>
      </c>
      <c r="AJ45" s="20" t="s">
        <v>71</v>
      </c>
      <c r="AK45" s="20" t="s">
        <v>71</v>
      </c>
      <c r="AL45" s="20" t="s">
        <v>72</v>
      </c>
      <c r="AM45" s="20" t="s">
        <v>71</v>
      </c>
      <c r="AN45" s="20" t="s">
        <v>72</v>
      </c>
      <c r="AO45" s="20" t="s">
        <v>435</v>
      </c>
      <c r="AP45" s="20">
        <v>13896588748</v>
      </c>
    </row>
    <row r="46" s="2" customFormat="true" ht="54" spans="1:42">
      <c r="A46" s="20">
        <v>38</v>
      </c>
      <c r="B46" s="22" t="s">
        <v>444</v>
      </c>
      <c r="C46" s="20" t="s">
        <v>159</v>
      </c>
      <c r="D46" s="20" t="s">
        <v>235</v>
      </c>
      <c r="E46" s="27" t="str">
        <f>VLOOKUP(A:A,[4]Sheet1!$A:$I,9,1)</f>
        <v>硬化永合居委2组水脸至新田湾、苏家坡至长塝通村公路3公里，宽4.5米、厚0.2米，C25混凝土路面。</v>
      </c>
      <c r="F46" s="20" t="str">
        <f>VLOOKUP(A:A,[4]Sheet1!$A:$I,4,1)</f>
        <v>新建</v>
      </c>
      <c r="G46" s="20" t="str">
        <f>VLOOKUP(A:A,[4]Sheet1!$A:$I,5,1)</f>
        <v>永合居委</v>
      </c>
      <c r="H46" s="22" t="str">
        <f>VLOOKUP(A:A,[4]Sheet1!$A:$P,15,1)</f>
        <v>项目实施后可改善当地道路基础设施条件，解决78户230人（其中脱贫户9户32人）的出行难问题。</v>
      </c>
      <c r="I46" s="22" t="str">
        <f>VLOOKUP(A:A,[4]Sheet1!$A:$P,16,1)</f>
        <v>7人参与前期项目确定会议、决议，7人参与入库项目的选择，3人参与项目实施过程中施工质量和资金使用的监督。</v>
      </c>
      <c r="J46" s="22" t="s">
        <v>445</v>
      </c>
      <c r="K46" s="22" t="s">
        <v>446</v>
      </c>
      <c r="L46" s="22" t="s">
        <v>189</v>
      </c>
      <c r="M46" s="22" t="s">
        <v>177</v>
      </c>
      <c r="N46" s="22" t="s">
        <v>447</v>
      </c>
      <c r="O46" s="22" t="s">
        <v>296</v>
      </c>
      <c r="P46" s="22" t="s">
        <v>448</v>
      </c>
      <c r="Q46" s="22" t="s">
        <v>395</v>
      </c>
      <c r="R46" s="22" t="s">
        <v>433</v>
      </c>
      <c r="S46" s="22" t="s">
        <v>69</v>
      </c>
      <c r="T46" s="23" t="s">
        <v>434</v>
      </c>
      <c r="U46" s="20">
        <v>2022</v>
      </c>
      <c r="V46" s="20" t="s">
        <v>70</v>
      </c>
      <c r="W46" s="34">
        <v>2022.01</v>
      </c>
      <c r="X46" s="34">
        <v>2022.09</v>
      </c>
      <c r="Y46" s="34">
        <f t="shared" si="1"/>
        <v>72</v>
      </c>
      <c r="Z46" s="48">
        <v>72</v>
      </c>
      <c r="AA46" s="34">
        <v>0</v>
      </c>
      <c r="AB46" s="34">
        <v>0</v>
      </c>
      <c r="AC46" s="34">
        <v>0</v>
      </c>
      <c r="AD46" s="23">
        <v>230</v>
      </c>
      <c r="AE46" s="23">
        <v>32</v>
      </c>
      <c r="AF46" s="20" t="s">
        <v>71</v>
      </c>
      <c r="AG46" s="20" t="s">
        <v>71</v>
      </c>
      <c r="AH46" s="20" t="s">
        <v>71</v>
      </c>
      <c r="AI46" s="20" t="s">
        <v>70</v>
      </c>
      <c r="AJ46" s="20" t="s">
        <v>71</v>
      </c>
      <c r="AK46" s="20" t="s">
        <v>71</v>
      </c>
      <c r="AL46" s="20" t="s">
        <v>72</v>
      </c>
      <c r="AM46" s="20" t="s">
        <v>71</v>
      </c>
      <c r="AN46" s="20" t="s">
        <v>72</v>
      </c>
      <c r="AO46" s="20" t="s">
        <v>435</v>
      </c>
      <c r="AP46" s="20">
        <v>13896588748</v>
      </c>
    </row>
    <row r="47" s="2" customFormat="true" ht="67.5" spans="1:42">
      <c r="A47" s="20">
        <v>39</v>
      </c>
      <c r="B47" s="22" t="s">
        <v>449</v>
      </c>
      <c r="C47" s="20" t="s">
        <v>437</v>
      </c>
      <c r="D47" s="23" t="s">
        <v>438</v>
      </c>
      <c r="E47" s="27" t="str">
        <f>VLOOKUP(A:A,[4]Sheet1!$A:$I,9,1)</f>
        <v>一是新建200立方的蓄水池1座和100立方的蓄水池1座；二是新建增压间1个； 三是新建泵房1座；安装饮水管道6公里。</v>
      </c>
      <c r="F47" s="20" t="str">
        <f>VLOOKUP(A:A,[4]Sheet1!$A:$I,4,1)</f>
        <v>新建</v>
      </c>
      <c r="G47" s="20" t="str">
        <f>VLOOKUP(A:A,[4]Sheet1!$A:$I,5,1)</f>
        <v>会峰村</v>
      </c>
      <c r="H47" s="22" t="str">
        <f>VLOOKUP(A:A,[4]Sheet1!$A:$P,15,1)</f>
        <v>项目实施后，可彻底解决会峰村125户357余人，沿塘2组21户87人，安平7组26户105人的饮水问题。</v>
      </c>
      <c r="I47" s="22" t="str">
        <f>VLOOKUP(A:A,[4]Sheet1!$A:$P,16,1)</f>
        <v>7人参与前期项目确定会议、决议，7人参与入库项目的选择，3人参与项目实施过程中施工质量和资金使用的监督。</v>
      </c>
      <c r="J47" s="22" t="s">
        <v>450</v>
      </c>
      <c r="K47" s="22" t="s">
        <v>451</v>
      </c>
      <c r="L47" s="22" t="s">
        <v>189</v>
      </c>
      <c r="M47" s="22" t="s">
        <v>177</v>
      </c>
      <c r="N47" s="22" t="s">
        <v>452</v>
      </c>
      <c r="O47" s="22" t="s">
        <v>179</v>
      </c>
      <c r="P47" s="22" t="s">
        <v>453</v>
      </c>
      <c r="Q47" s="22" t="s">
        <v>395</v>
      </c>
      <c r="R47" s="22" t="s">
        <v>433</v>
      </c>
      <c r="S47" s="22" t="s">
        <v>69</v>
      </c>
      <c r="T47" s="23" t="s">
        <v>434</v>
      </c>
      <c r="U47" s="20">
        <v>2022</v>
      </c>
      <c r="V47" s="20" t="s">
        <v>70</v>
      </c>
      <c r="W47" s="34">
        <v>2022.01</v>
      </c>
      <c r="X47" s="34">
        <v>2022.09</v>
      </c>
      <c r="Y47" s="34">
        <f t="shared" si="1"/>
        <v>120</v>
      </c>
      <c r="Z47" s="48">
        <v>120</v>
      </c>
      <c r="AA47" s="34">
        <v>0</v>
      </c>
      <c r="AB47" s="34">
        <v>0</v>
      </c>
      <c r="AC47" s="34">
        <v>0</v>
      </c>
      <c r="AD47" s="23">
        <v>549</v>
      </c>
      <c r="AE47" s="23">
        <v>255</v>
      </c>
      <c r="AF47" s="20" t="s">
        <v>71</v>
      </c>
      <c r="AG47" s="20" t="s">
        <v>71</v>
      </c>
      <c r="AH47" s="20" t="s">
        <v>71</v>
      </c>
      <c r="AI47" s="20" t="s">
        <v>70</v>
      </c>
      <c r="AJ47" s="20" t="s">
        <v>71</v>
      </c>
      <c r="AK47" s="20" t="s">
        <v>71</v>
      </c>
      <c r="AL47" s="20" t="s">
        <v>72</v>
      </c>
      <c r="AM47" s="20" t="s">
        <v>71</v>
      </c>
      <c r="AN47" s="20" t="s">
        <v>72</v>
      </c>
      <c r="AO47" s="20" t="s">
        <v>435</v>
      </c>
      <c r="AP47" s="20">
        <v>13896588748</v>
      </c>
    </row>
    <row r="48" s="2" customFormat="true" ht="67.5" spans="1:42">
      <c r="A48" s="20">
        <v>40</v>
      </c>
      <c r="B48" s="22" t="s">
        <v>454</v>
      </c>
      <c r="C48" s="20" t="s">
        <v>159</v>
      </c>
      <c r="D48" s="23" t="s">
        <v>160</v>
      </c>
      <c r="E48" s="27" t="str">
        <f>VLOOKUP(A:A,[5]Sheet1!$A:$I,9,1)</f>
        <v>普陀村富硒米库房建设：修建存粮库房1间，购买半自动多功能六面真空包装机一台、包装盒2000个，及配套设施建设。</v>
      </c>
      <c r="F48" s="20" t="str">
        <f>VLOOKUP(A:A,[5]Sheet1!$A:$I,4,1)</f>
        <v>新建</v>
      </c>
      <c r="G48" s="20" t="str">
        <f>VLOOKUP(A:A,[5]Sheet1!$A:$I,5,1)</f>
        <v>普陀村</v>
      </c>
      <c r="H48" s="22" t="str">
        <f>VLOOKUP(A:A,[5]Sheet1!$A:$P,15,1)</f>
        <v>本项目通过富硒米加工生产，带动村民28户126人发展产业，其中脱贫户8户29人。</v>
      </c>
      <c r="I48" s="22" t="str">
        <f>VLOOKUP(A:A,[5]Sheet1!$A:$P,16,1)</f>
        <v>10人参加前期项目调研、意见征集工作，相关28户农户含8户脱贫户受益。</v>
      </c>
      <c r="J48" s="22" t="s">
        <v>455</v>
      </c>
      <c r="K48" s="22" t="s">
        <v>456</v>
      </c>
      <c r="L48" s="22" t="s">
        <v>176</v>
      </c>
      <c r="M48" s="22" t="s">
        <v>177</v>
      </c>
      <c r="N48" s="22" t="s">
        <v>457</v>
      </c>
      <c r="O48" s="22" t="s">
        <v>179</v>
      </c>
      <c r="P48" s="22" t="s">
        <v>458</v>
      </c>
      <c r="Q48" s="22" t="s">
        <v>459</v>
      </c>
      <c r="R48" s="22" t="s">
        <v>460</v>
      </c>
      <c r="S48" s="22" t="s">
        <v>69</v>
      </c>
      <c r="T48" s="20" t="s">
        <v>461</v>
      </c>
      <c r="U48" s="20">
        <v>2022</v>
      </c>
      <c r="V48" s="20" t="s">
        <v>70</v>
      </c>
      <c r="W48" s="20">
        <v>2022.1</v>
      </c>
      <c r="X48" s="36">
        <v>2022.6</v>
      </c>
      <c r="Y48" s="34">
        <f t="shared" si="1"/>
        <v>18</v>
      </c>
      <c r="Z48" s="34">
        <v>18</v>
      </c>
      <c r="AA48" s="34"/>
      <c r="AB48" s="34"/>
      <c r="AC48" s="34"/>
      <c r="AD48" s="20">
        <v>126</v>
      </c>
      <c r="AE48" s="20">
        <v>29</v>
      </c>
      <c r="AF48" s="20" t="s">
        <v>71</v>
      </c>
      <c r="AG48" s="20" t="s">
        <v>71</v>
      </c>
      <c r="AH48" s="20" t="s">
        <v>71</v>
      </c>
      <c r="AI48" s="20" t="s">
        <v>70</v>
      </c>
      <c r="AJ48" s="20" t="s">
        <v>70</v>
      </c>
      <c r="AK48" s="20" t="s">
        <v>71</v>
      </c>
      <c r="AL48" s="20"/>
      <c r="AM48" s="20" t="s">
        <v>71</v>
      </c>
      <c r="AN48" s="20"/>
      <c r="AO48" s="20" t="s">
        <v>462</v>
      </c>
      <c r="AP48" s="20">
        <v>15223309789</v>
      </c>
    </row>
    <row r="49" s="2" customFormat="true" ht="67.5" spans="1:42">
      <c r="A49" s="20">
        <v>41</v>
      </c>
      <c r="B49" s="22" t="s">
        <v>463</v>
      </c>
      <c r="C49" s="20" t="s">
        <v>220</v>
      </c>
      <c r="D49" s="23" t="s">
        <v>221</v>
      </c>
      <c r="E49" s="27" t="str">
        <f>VLOOKUP(A:A,[3]Sheet1!$A:$I,9,1)</f>
        <v>1.500亩白茶基地后续管护购置有机肥、复合肥；2.新建产业便道2000米，宽2.5米，厚度0.15米，C25混凝土路面。</v>
      </c>
      <c r="F49" s="20" t="str">
        <f>VLOOKUP(A:A,[3]Sheet1!$A:$I,4,1)</f>
        <v>新建</v>
      </c>
      <c r="G49" s="20" t="str">
        <f>VLOOKUP(A:A,[3]Sheet1!$A:$I,5,1)</f>
        <v>中江村</v>
      </c>
      <c r="H49" s="22" t="str">
        <f>VLOOKUP(A:A,[3]Sheet1!$A:$P,15,1)</f>
        <v>解决当地村民就业70余人。</v>
      </c>
      <c r="I49" s="22" t="str">
        <f>VLOOKUP(A:A,[3]Sheet1!$A:$P,16,1)</f>
        <v>4名村民代表、社长参加前期项目确定会议、决议，通过项目建设促进群众增收。</v>
      </c>
      <c r="J49" s="22" t="s">
        <v>464</v>
      </c>
      <c r="K49" s="29" t="s">
        <v>465</v>
      </c>
      <c r="L49" s="29" t="s">
        <v>466</v>
      </c>
      <c r="M49" s="29" t="s">
        <v>467</v>
      </c>
      <c r="N49" s="22" t="s">
        <v>468</v>
      </c>
      <c r="O49" s="22" t="s">
        <v>469</v>
      </c>
      <c r="P49" s="22" t="s">
        <v>470</v>
      </c>
      <c r="Q49" s="22" t="s">
        <v>471</v>
      </c>
      <c r="R49" s="29">
        <v>1</v>
      </c>
      <c r="S49" s="22" t="s">
        <v>69</v>
      </c>
      <c r="T49" s="20" t="s">
        <v>472</v>
      </c>
      <c r="U49" s="20">
        <v>2022</v>
      </c>
      <c r="V49" s="20" t="s">
        <v>70</v>
      </c>
      <c r="W49" s="20">
        <v>2022.1</v>
      </c>
      <c r="X49" s="20">
        <v>2022.11</v>
      </c>
      <c r="Y49" s="34">
        <f t="shared" si="1"/>
        <v>250</v>
      </c>
      <c r="Z49" s="34">
        <v>100</v>
      </c>
      <c r="AA49" s="34">
        <v>0</v>
      </c>
      <c r="AB49" s="34">
        <v>0</v>
      </c>
      <c r="AC49" s="34">
        <v>150</v>
      </c>
      <c r="AD49" s="20">
        <v>295</v>
      </c>
      <c r="AE49" s="20" t="s">
        <v>473</v>
      </c>
      <c r="AF49" s="20" t="s">
        <v>71</v>
      </c>
      <c r="AG49" s="20" t="s">
        <v>71</v>
      </c>
      <c r="AH49" s="20" t="s">
        <v>71</v>
      </c>
      <c r="AI49" s="20" t="s">
        <v>70</v>
      </c>
      <c r="AJ49" s="20" t="s">
        <v>71</v>
      </c>
      <c r="AK49" s="20" t="s">
        <v>70</v>
      </c>
      <c r="AL49" s="20" t="s">
        <v>72</v>
      </c>
      <c r="AM49" s="20" t="s">
        <v>70</v>
      </c>
      <c r="AN49" s="20" t="s">
        <v>474</v>
      </c>
      <c r="AO49" s="20" t="s">
        <v>475</v>
      </c>
      <c r="AP49" s="20">
        <v>13306820681</v>
      </c>
    </row>
    <row r="50" s="2" customFormat="true" ht="94.5" spans="1:42">
      <c r="A50" s="20">
        <v>42</v>
      </c>
      <c r="B50" s="22" t="s">
        <v>476</v>
      </c>
      <c r="C50" s="20" t="s">
        <v>437</v>
      </c>
      <c r="D50" s="20" t="s">
        <v>438</v>
      </c>
      <c r="E50" s="27" t="str">
        <f>VLOOKUP(A:A,[3]Sheet1!$A:$I,9,1)</f>
        <v>1.安装Φ75PE管2000米；2.石方开挖、回填土方700方；3.无负压增压设备1套（一用一备）；4.增压泵房一座。</v>
      </c>
      <c r="F50" s="20" t="str">
        <f>VLOOKUP(A:A,[3]Sheet1!$A:$I,4,1)</f>
        <v>新建</v>
      </c>
      <c r="G50" s="20" t="str">
        <f>VLOOKUP(A:A,[3]Sheet1!$A:$I,5,1)</f>
        <v>中江村</v>
      </c>
      <c r="H50" s="22" t="str">
        <f>VLOOKUP(A:A,[3]Sheet1!$A:$P,15,1)</f>
        <v>解决330人饮水问题，其中脱贫人口10人。</v>
      </c>
      <c r="I50" s="22" t="str">
        <f>VLOOKUP(A:A,[3]Sheet1!$A:$P,16,1)</f>
        <v>2.7.10.11四个农业社社长和村民代表参与前期项目确定会议、决定，5人参与入库项目的选拔，5人参与项目实施过程中施工质量和资金使用的监管。项目实施后，解决500人的饮水问题。</v>
      </c>
      <c r="J50" s="22" t="s">
        <v>477</v>
      </c>
      <c r="K50" s="29" t="s">
        <v>478</v>
      </c>
      <c r="L50" s="29" t="s">
        <v>466</v>
      </c>
      <c r="M50" s="29" t="s">
        <v>467</v>
      </c>
      <c r="N50" s="22" t="s">
        <v>479</v>
      </c>
      <c r="O50" s="22" t="s">
        <v>480</v>
      </c>
      <c r="P50" s="22" t="s">
        <v>481</v>
      </c>
      <c r="Q50" s="22" t="s">
        <v>482</v>
      </c>
      <c r="R50" s="29">
        <v>1</v>
      </c>
      <c r="S50" s="22" t="s">
        <v>69</v>
      </c>
      <c r="T50" s="20" t="s">
        <v>472</v>
      </c>
      <c r="U50" s="20">
        <v>2022</v>
      </c>
      <c r="V50" s="20" t="s">
        <v>70</v>
      </c>
      <c r="W50" s="20">
        <v>2022.4</v>
      </c>
      <c r="X50" s="20">
        <v>2022.11</v>
      </c>
      <c r="Y50" s="34">
        <f t="shared" si="1"/>
        <v>107.5</v>
      </c>
      <c r="Z50" s="34">
        <v>107.5</v>
      </c>
      <c r="AA50" s="34">
        <v>0</v>
      </c>
      <c r="AB50" s="34">
        <v>0</v>
      </c>
      <c r="AC50" s="34">
        <v>0</v>
      </c>
      <c r="AD50" s="20">
        <v>500</v>
      </c>
      <c r="AE50" s="20">
        <v>70</v>
      </c>
      <c r="AF50" s="20" t="s">
        <v>71</v>
      </c>
      <c r="AG50" s="20" t="s">
        <v>71</v>
      </c>
      <c r="AH50" s="20" t="s">
        <v>71</v>
      </c>
      <c r="AI50" s="20" t="s">
        <v>70</v>
      </c>
      <c r="AJ50" s="20" t="s">
        <v>71</v>
      </c>
      <c r="AK50" s="20" t="s">
        <v>71</v>
      </c>
      <c r="AL50" s="20" t="s">
        <v>72</v>
      </c>
      <c r="AM50" s="20" t="s">
        <v>71</v>
      </c>
      <c r="AN50" s="20" t="s">
        <v>72</v>
      </c>
      <c r="AO50" s="20" t="s">
        <v>483</v>
      </c>
      <c r="AP50" s="20">
        <v>18325082345</v>
      </c>
    </row>
    <row r="51" s="2" customFormat="true" ht="81" spans="1:42">
      <c r="A51" s="20">
        <v>43</v>
      </c>
      <c r="B51" s="22" t="s">
        <v>484</v>
      </c>
      <c r="C51" s="20" t="s">
        <v>437</v>
      </c>
      <c r="D51" s="23" t="s">
        <v>160</v>
      </c>
      <c r="E51" s="20" t="str">
        <f>VLOOKUP(A:A,[5]Sheet1!$A:$I,9,1)</f>
        <v>在风门村一社（小地名：庙沟）新建山坪塘一口，坝址用地面积340㎡，建坝体、修溢洪道、安装安全护栏等，安装PE40管3500米。</v>
      </c>
      <c r="F51" s="20" t="str">
        <f>VLOOKUP(A:A,[5]Sheet1!$A:$I,4,1)</f>
        <v>新建</v>
      </c>
      <c r="G51" s="20" t="str">
        <f>VLOOKUP(A:A,[5]Sheet1!$A:$I,5,1)</f>
        <v>风门村</v>
      </c>
      <c r="H51" s="22" t="str">
        <f>VLOOKUP(A:A,[5]Sheet1!$A:$P,15,1)</f>
        <v>项目建成后能解决涉及脱贫户12户45人基本农田灌溉问题。</v>
      </c>
      <c r="I51" s="22" t="str">
        <f>VLOOKUP(A:A,[5]Sheet1!$A:$P,16,1)</f>
        <v>15人参与前期项目确定会议、决议，13人参与入库项目的选择，5人参与项目实施过程中施工质量和资金使用的监督。</v>
      </c>
      <c r="J51" s="22" t="s">
        <v>485</v>
      </c>
      <c r="K51" s="22" t="s">
        <v>486</v>
      </c>
      <c r="L51" s="22" t="s">
        <v>225</v>
      </c>
      <c r="M51" s="22" t="s">
        <v>177</v>
      </c>
      <c r="N51" s="22" t="s">
        <v>487</v>
      </c>
      <c r="O51" s="22" t="s">
        <v>488</v>
      </c>
      <c r="P51" s="22" t="s">
        <v>489</v>
      </c>
      <c r="Q51" s="22" t="s">
        <v>490</v>
      </c>
      <c r="R51" s="22" t="s">
        <v>346</v>
      </c>
      <c r="S51" s="22" t="s">
        <v>69</v>
      </c>
      <c r="T51" s="20" t="s">
        <v>491</v>
      </c>
      <c r="U51" s="20">
        <v>2022</v>
      </c>
      <c r="V51" s="20" t="s">
        <v>70</v>
      </c>
      <c r="W51" s="20">
        <v>2022.02</v>
      </c>
      <c r="X51" s="20">
        <v>2022.12</v>
      </c>
      <c r="Y51" s="34">
        <f t="shared" si="1"/>
        <v>98</v>
      </c>
      <c r="Z51" s="34">
        <v>98</v>
      </c>
      <c r="AA51" s="34">
        <v>0</v>
      </c>
      <c r="AB51" s="34">
        <v>0</v>
      </c>
      <c r="AC51" s="34">
        <v>0</v>
      </c>
      <c r="AD51" s="20">
        <v>283</v>
      </c>
      <c r="AE51" s="20">
        <v>47</v>
      </c>
      <c r="AF51" s="20" t="s">
        <v>71</v>
      </c>
      <c r="AG51" s="20" t="s">
        <v>71</v>
      </c>
      <c r="AH51" s="20" t="s">
        <v>71</v>
      </c>
      <c r="AI51" s="20" t="s">
        <v>70</v>
      </c>
      <c r="AJ51" s="20" t="s">
        <v>70</v>
      </c>
      <c r="AK51" s="20" t="s">
        <v>71</v>
      </c>
      <c r="AL51" s="20"/>
      <c r="AM51" s="20" t="s">
        <v>71</v>
      </c>
      <c r="AN51" s="20"/>
      <c r="AO51" s="20" t="s">
        <v>492</v>
      </c>
      <c r="AP51" s="20">
        <v>13908255779</v>
      </c>
    </row>
    <row r="52" s="2" customFormat="true" ht="54" spans="1:42">
      <c r="A52" s="20">
        <v>44</v>
      </c>
      <c r="B52" s="22" t="s">
        <v>493</v>
      </c>
      <c r="C52" s="20" t="s">
        <v>220</v>
      </c>
      <c r="D52" s="20" t="s">
        <v>221</v>
      </c>
      <c r="E52" s="20" t="str">
        <f>VLOOKUP(A:A,[5]Sheet1!$A:$I,9,1)</f>
        <v>九溪社区300亩经果林后续管护。</v>
      </c>
      <c r="F52" s="20" t="str">
        <f>VLOOKUP(A:A,[5]Sheet1!$A:$I,4,1)</f>
        <v>新建</v>
      </c>
      <c r="G52" s="20" t="str">
        <f>VLOOKUP(A:A,[5]Sheet1!$A:$I,5,1)</f>
        <v>九溪社区</v>
      </c>
      <c r="H52" s="22" t="str">
        <f>VLOOKUP(A:A,[5]Sheet1!$A:$P,15,1)</f>
        <v>项目实施可带动周边群众增收。受益人口80户320人，涉及脱贫户54户205人户均增收300元。</v>
      </c>
      <c r="I52" s="22" t="str">
        <f>VLOOKUP(A:A,[5]Sheet1!$A:$P,16,1)</f>
        <v>4人参与前期项目确定会议、决议，5人参与入库项目的选择，3人参与项目实施过程中施工质量和资金使用的监督。</v>
      </c>
      <c r="J52" s="22" t="s">
        <v>494</v>
      </c>
      <c r="K52" s="22" t="s">
        <v>495</v>
      </c>
      <c r="L52" s="22" t="s">
        <v>225</v>
      </c>
      <c r="M52" s="22" t="s">
        <v>177</v>
      </c>
      <c r="N52" s="22" t="s">
        <v>496</v>
      </c>
      <c r="O52" s="22" t="s">
        <v>497</v>
      </c>
      <c r="P52" s="22" t="s">
        <v>498</v>
      </c>
      <c r="Q52" s="22" t="s">
        <v>499</v>
      </c>
      <c r="R52" s="22" t="s">
        <v>346</v>
      </c>
      <c r="S52" s="22" t="s">
        <v>69</v>
      </c>
      <c r="T52" s="20" t="s">
        <v>500</v>
      </c>
      <c r="U52" s="20">
        <v>2022</v>
      </c>
      <c r="V52" s="20" t="s">
        <v>501</v>
      </c>
      <c r="W52" s="20">
        <v>2022.01</v>
      </c>
      <c r="X52" s="20">
        <v>2022.12</v>
      </c>
      <c r="Y52" s="34">
        <f t="shared" si="1"/>
        <v>45</v>
      </c>
      <c r="Z52" s="34">
        <v>30</v>
      </c>
      <c r="AA52" s="34">
        <v>0</v>
      </c>
      <c r="AB52" s="34">
        <v>15</v>
      </c>
      <c r="AC52" s="34">
        <v>0</v>
      </c>
      <c r="AD52" s="20">
        <v>320</v>
      </c>
      <c r="AE52" s="20">
        <v>205</v>
      </c>
      <c r="AF52" s="20" t="s">
        <v>71</v>
      </c>
      <c r="AG52" s="20" t="s">
        <v>71</v>
      </c>
      <c r="AH52" s="20" t="s">
        <v>71</v>
      </c>
      <c r="AI52" s="20" t="s">
        <v>70</v>
      </c>
      <c r="AJ52" s="20" t="s">
        <v>70</v>
      </c>
      <c r="AK52" s="20" t="s">
        <v>70</v>
      </c>
      <c r="AL52" s="20" t="s">
        <v>502</v>
      </c>
      <c r="AM52" s="20" t="s">
        <v>501</v>
      </c>
      <c r="AN52" s="20" t="s">
        <v>503</v>
      </c>
      <c r="AO52" s="20" t="s">
        <v>492</v>
      </c>
      <c r="AP52" s="20">
        <v>13908255779</v>
      </c>
    </row>
    <row r="53" s="2" customFormat="true" ht="67.5" spans="1:42">
      <c r="A53" s="20">
        <v>45</v>
      </c>
      <c r="B53" s="22" t="s">
        <v>504</v>
      </c>
      <c r="C53" s="20" t="s">
        <v>220</v>
      </c>
      <c r="D53" s="20" t="s">
        <v>221</v>
      </c>
      <c r="E53" s="20" t="str">
        <f>VLOOKUP(A:A,[5]Sheet1!$A:$I,9,1)</f>
        <v>风门村6社、7社种植中药材云木香200亩、玄参66亩、独活20亩。</v>
      </c>
      <c r="F53" s="20" t="str">
        <f>VLOOKUP(A:A,[5]Sheet1!$A:$I,4,1)</f>
        <v>新建</v>
      </c>
      <c r="G53" s="20" t="str">
        <f>VLOOKUP(A:A,[5]Sheet1!$A:$I,5,1)</f>
        <v>风门村</v>
      </c>
      <c r="H53" s="22" t="str">
        <f>VLOOKUP(A:A,[5]Sheet1!$A:$P,15,1)</f>
        <v>项目实施可带动周边群众增收。受益人口35户40人，涉及脱贫户13户26人。</v>
      </c>
      <c r="I53" s="22" t="str">
        <f>VLOOKUP(A:A,[5]Sheet1!$A:$P,16,1)</f>
        <v>10人参与前期项目确定会议、决议，10人参与入库项目的选择，5人参与项目实施过程中施工质量和资金使用的监督。</v>
      </c>
      <c r="J53" s="22" t="s">
        <v>505</v>
      </c>
      <c r="K53" s="22" t="s">
        <v>506</v>
      </c>
      <c r="L53" s="22" t="s">
        <v>225</v>
      </c>
      <c r="M53" s="22" t="s">
        <v>177</v>
      </c>
      <c r="N53" s="22" t="s">
        <v>507</v>
      </c>
      <c r="O53" s="22" t="s">
        <v>508</v>
      </c>
      <c r="P53" s="22" t="s">
        <v>509</v>
      </c>
      <c r="Q53" s="22" t="s">
        <v>510</v>
      </c>
      <c r="R53" s="22" t="s">
        <v>511</v>
      </c>
      <c r="S53" s="22" t="s">
        <v>69</v>
      </c>
      <c r="T53" s="20" t="s">
        <v>512</v>
      </c>
      <c r="U53" s="20">
        <v>2022</v>
      </c>
      <c r="V53" s="20" t="s">
        <v>70</v>
      </c>
      <c r="W53" s="20">
        <v>2021.01</v>
      </c>
      <c r="X53" s="20">
        <v>2021.11</v>
      </c>
      <c r="Y53" s="34">
        <f t="shared" si="1"/>
        <v>20</v>
      </c>
      <c r="Z53" s="34">
        <v>10</v>
      </c>
      <c r="AA53" s="34">
        <v>0</v>
      </c>
      <c r="AB53" s="34">
        <v>5</v>
      </c>
      <c r="AC53" s="34">
        <v>5</v>
      </c>
      <c r="AD53" s="20">
        <v>40</v>
      </c>
      <c r="AE53" s="20">
        <v>26</v>
      </c>
      <c r="AF53" s="20" t="s">
        <v>71</v>
      </c>
      <c r="AG53" s="20" t="s">
        <v>71</v>
      </c>
      <c r="AH53" s="20" t="s">
        <v>71</v>
      </c>
      <c r="AI53" s="20" t="s">
        <v>70</v>
      </c>
      <c r="AJ53" s="20" t="s">
        <v>70</v>
      </c>
      <c r="AK53" s="20" t="s">
        <v>71</v>
      </c>
      <c r="AL53" s="20"/>
      <c r="AM53" s="20" t="s">
        <v>71</v>
      </c>
      <c r="AN53" s="20"/>
      <c r="AO53" s="20" t="s">
        <v>492</v>
      </c>
      <c r="AP53" s="20">
        <v>13908255779</v>
      </c>
    </row>
    <row r="54" s="2" customFormat="true" ht="54" spans="1:42">
      <c r="A54" s="20">
        <v>46</v>
      </c>
      <c r="B54" s="22" t="s">
        <v>513</v>
      </c>
      <c r="C54" s="20" t="s">
        <v>220</v>
      </c>
      <c r="D54" s="20" t="s">
        <v>221</v>
      </c>
      <c r="E54" s="20" t="s">
        <v>514</v>
      </c>
      <c r="F54" s="20" t="str">
        <f>VLOOKUP(A:A,[3]Sheet1!$A:$I,4,1)</f>
        <v>新建</v>
      </c>
      <c r="G54" s="20" t="str">
        <f>VLOOKUP(A:A,[3]Sheet1!$A:$I,5,1)</f>
        <v>马鞍村</v>
      </c>
      <c r="H54" s="22" t="s">
        <v>515</v>
      </c>
      <c r="I54" s="22" t="s">
        <v>516</v>
      </c>
      <c r="J54" s="22" t="s">
        <v>517</v>
      </c>
      <c r="K54" s="22" t="s">
        <v>518</v>
      </c>
      <c r="L54" s="22" t="s">
        <v>519</v>
      </c>
      <c r="M54" s="22" t="s">
        <v>520</v>
      </c>
      <c r="N54" s="22" t="s">
        <v>521</v>
      </c>
      <c r="O54" s="22" t="s">
        <v>522</v>
      </c>
      <c r="P54" s="22" t="s">
        <v>523</v>
      </c>
      <c r="Q54" s="22" t="s">
        <v>382</v>
      </c>
      <c r="R54" s="22" t="s">
        <v>524</v>
      </c>
      <c r="S54" s="22" t="s">
        <v>69</v>
      </c>
      <c r="T54" s="20" t="s">
        <v>525</v>
      </c>
      <c r="U54" s="20">
        <v>2022</v>
      </c>
      <c r="V54" s="20" t="s">
        <v>70</v>
      </c>
      <c r="W54" s="20">
        <v>2022.3</v>
      </c>
      <c r="X54" s="20">
        <v>2022.12</v>
      </c>
      <c r="Y54" s="34">
        <f t="shared" si="1"/>
        <v>30</v>
      </c>
      <c r="Z54" s="34">
        <v>20</v>
      </c>
      <c r="AA54" s="34">
        <v>0</v>
      </c>
      <c r="AB54" s="34">
        <v>0</v>
      </c>
      <c r="AC54" s="34">
        <v>10</v>
      </c>
      <c r="AD54" s="20">
        <v>35</v>
      </c>
      <c r="AE54" s="20">
        <v>9</v>
      </c>
      <c r="AF54" s="20" t="s">
        <v>71</v>
      </c>
      <c r="AG54" s="20" t="s">
        <v>71</v>
      </c>
      <c r="AH54" s="20" t="s">
        <v>71</v>
      </c>
      <c r="AI54" s="20" t="s">
        <v>71</v>
      </c>
      <c r="AJ54" s="20" t="s">
        <v>71</v>
      </c>
      <c r="AK54" s="20" t="s">
        <v>71</v>
      </c>
      <c r="AL54" s="20" t="s">
        <v>71</v>
      </c>
      <c r="AM54" s="20" t="s">
        <v>71</v>
      </c>
      <c r="AN54" s="20" t="s">
        <v>71</v>
      </c>
      <c r="AO54" s="20" t="s">
        <v>526</v>
      </c>
      <c r="AP54" s="20">
        <v>18315174345</v>
      </c>
    </row>
    <row r="55" s="2" customFormat="true" ht="54" spans="1:42">
      <c r="A55" s="20">
        <v>47</v>
      </c>
      <c r="B55" s="22" t="s">
        <v>527</v>
      </c>
      <c r="C55" s="20" t="s">
        <v>220</v>
      </c>
      <c r="D55" s="20" t="s">
        <v>221</v>
      </c>
      <c r="E55" s="20" t="s">
        <v>528</v>
      </c>
      <c r="F55" s="20" t="str">
        <f>VLOOKUP(A:A,[3]Sheet1!$A:$I,4,1)</f>
        <v>新建</v>
      </c>
      <c r="G55" s="20" t="str">
        <f>VLOOKUP(A:A,[3]Sheet1!$A:$I,5,1)</f>
        <v>茶树村</v>
      </c>
      <c r="H55" s="22" t="s">
        <v>529</v>
      </c>
      <c r="I55" s="22" t="s">
        <v>530</v>
      </c>
      <c r="J55" s="22" t="s">
        <v>531</v>
      </c>
      <c r="K55" s="22" t="s">
        <v>532</v>
      </c>
      <c r="L55" s="22" t="s">
        <v>189</v>
      </c>
      <c r="M55" s="22" t="s">
        <v>520</v>
      </c>
      <c r="N55" s="22" t="s">
        <v>521</v>
      </c>
      <c r="O55" s="22" t="s">
        <v>533</v>
      </c>
      <c r="P55" s="22" t="s">
        <v>534</v>
      </c>
      <c r="Q55" s="22" t="s">
        <v>382</v>
      </c>
      <c r="R55" s="22" t="s">
        <v>524</v>
      </c>
      <c r="S55" s="22" t="s">
        <v>69</v>
      </c>
      <c r="T55" s="20" t="s">
        <v>535</v>
      </c>
      <c r="U55" s="20">
        <v>2022</v>
      </c>
      <c r="V55" s="20" t="s">
        <v>70</v>
      </c>
      <c r="W55" s="20">
        <v>2022.3</v>
      </c>
      <c r="X55" s="20">
        <v>2022.12</v>
      </c>
      <c r="Y55" s="34">
        <f t="shared" si="1"/>
        <v>30</v>
      </c>
      <c r="Z55" s="48">
        <v>20</v>
      </c>
      <c r="AA55" s="34">
        <v>0</v>
      </c>
      <c r="AB55" s="48">
        <v>0</v>
      </c>
      <c r="AC55" s="48">
        <v>10</v>
      </c>
      <c r="AD55" s="20">
        <v>22</v>
      </c>
      <c r="AE55" s="20">
        <v>8</v>
      </c>
      <c r="AF55" s="20" t="s">
        <v>71</v>
      </c>
      <c r="AG55" s="20" t="s">
        <v>71</v>
      </c>
      <c r="AH55" s="20" t="s">
        <v>71</v>
      </c>
      <c r="AI55" s="20" t="s">
        <v>71</v>
      </c>
      <c r="AJ55" s="20" t="s">
        <v>71</v>
      </c>
      <c r="AK55" s="20" t="s">
        <v>71</v>
      </c>
      <c r="AL55" s="20" t="s">
        <v>71</v>
      </c>
      <c r="AM55" s="20" t="s">
        <v>71</v>
      </c>
      <c r="AN55" s="20" t="s">
        <v>71</v>
      </c>
      <c r="AO55" s="20" t="s">
        <v>526</v>
      </c>
      <c r="AP55" s="20">
        <v>18315174345</v>
      </c>
    </row>
    <row r="56" s="2" customFormat="true" ht="54" spans="1:42">
      <c r="A56" s="20">
        <v>48</v>
      </c>
      <c r="B56" s="22" t="s">
        <v>536</v>
      </c>
      <c r="C56" s="20" t="s">
        <v>220</v>
      </c>
      <c r="D56" s="20" t="s">
        <v>221</v>
      </c>
      <c r="E56" s="20" t="s">
        <v>537</v>
      </c>
      <c r="F56" s="20" t="str">
        <f>VLOOKUP(A:A,[3]Sheet1!$A:$I,4,1)</f>
        <v>新建</v>
      </c>
      <c r="G56" s="20" t="str">
        <f>VLOOKUP(A:A,[3]Sheet1!$A:$I,5,1)</f>
        <v>隆兴村</v>
      </c>
      <c r="H56" s="22" t="s">
        <v>538</v>
      </c>
      <c r="I56" s="22" t="s">
        <v>539</v>
      </c>
      <c r="J56" s="22" t="s">
        <v>540</v>
      </c>
      <c r="K56" s="22" t="s">
        <v>541</v>
      </c>
      <c r="L56" s="22" t="s">
        <v>189</v>
      </c>
      <c r="M56" s="22" t="s">
        <v>520</v>
      </c>
      <c r="N56" s="22" t="s">
        <v>227</v>
      </c>
      <c r="O56" s="22" t="s">
        <v>542</v>
      </c>
      <c r="P56" s="22" t="s">
        <v>543</v>
      </c>
      <c r="Q56" s="22" t="s">
        <v>382</v>
      </c>
      <c r="R56" s="22" t="s">
        <v>524</v>
      </c>
      <c r="S56" s="22" t="s">
        <v>69</v>
      </c>
      <c r="T56" s="20" t="s">
        <v>544</v>
      </c>
      <c r="U56" s="20">
        <v>2022</v>
      </c>
      <c r="V56" s="20" t="s">
        <v>70</v>
      </c>
      <c r="W56" s="20">
        <v>2022.3</v>
      </c>
      <c r="X56" s="20">
        <v>2022.12</v>
      </c>
      <c r="Y56" s="34">
        <f t="shared" si="1"/>
        <v>45</v>
      </c>
      <c r="Z56" s="48">
        <v>30</v>
      </c>
      <c r="AA56" s="34">
        <v>0</v>
      </c>
      <c r="AB56" s="48">
        <v>0</v>
      </c>
      <c r="AC56" s="48">
        <v>15</v>
      </c>
      <c r="AD56" s="20">
        <v>40</v>
      </c>
      <c r="AE56" s="20">
        <v>10</v>
      </c>
      <c r="AF56" s="20" t="s">
        <v>71</v>
      </c>
      <c r="AG56" s="20" t="s">
        <v>71</v>
      </c>
      <c r="AH56" s="20" t="s">
        <v>71</v>
      </c>
      <c r="AI56" s="20" t="s">
        <v>71</v>
      </c>
      <c r="AJ56" s="20" t="s">
        <v>71</v>
      </c>
      <c r="AK56" s="20" t="s">
        <v>71</v>
      </c>
      <c r="AL56" s="20" t="s">
        <v>71</v>
      </c>
      <c r="AM56" s="20" t="s">
        <v>71</v>
      </c>
      <c r="AN56" s="20" t="s">
        <v>71</v>
      </c>
      <c r="AO56" s="20" t="s">
        <v>526</v>
      </c>
      <c r="AP56" s="20">
        <v>18315174345</v>
      </c>
    </row>
    <row r="57" s="2" customFormat="true" ht="54" spans="1:42">
      <c r="A57" s="20">
        <v>49</v>
      </c>
      <c r="B57" s="22" t="s">
        <v>545</v>
      </c>
      <c r="C57" s="20" t="s">
        <v>220</v>
      </c>
      <c r="D57" s="20" t="s">
        <v>221</v>
      </c>
      <c r="E57" s="22" t="s">
        <v>546</v>
      </c>
      <c r="F57" s="20" t="str">
        <f>VLOOKUP(A:A,[3]Sheet1!$A:$I,4,1)</f>
        <v>新建</v>
      </c>
      <c r="G57" s="20" t="str">
        <f>VLOOKUP(A:A,[3]Sheet1!$A:$I,5,1)</f>
        <v>陶坪村</v>
      </c>
      <c r="H57" s="22" t="s">
        <v>547</v>
      </c>
      <c r="I57" s="22" t="s">
        <v>548</v>
      </c>
      <c r="J57" s="22" t="s">
        <v>546</v>
      </c>
      <c r="K57" s="22" t="s">
        <v>549</v>
      </c>
      <c r="L57" s="22" t="s">
        <v>519</v>
      </c>
      <c r="M57" s="22" t="s">
        <v>520</v>
      </c>
      <c r="N57" s="22" t="s">
        <v>521</v>
      </c>
      <c r="O57" s="22" t="s">
        <v>550</v>
      </c>
      <c r="P57" s="22" t="s">
        <v>551</v>
      </c>
      <c r="Q57" s="22" t="s">
        <v>382</v>
      </c>
      <c r="R57" s="22" t="s">
        <v>524</v>
      </c>
      <c r="S57" s="22" t="s">
        <v>69</v>
      </c>
      <c r="T57" s="20" t="s">
        <v>552</v>
      </c>
      <c r="U57" s="20">
        <v>2022</v>
      </c>
      <c r="V57" s="20" t="s">
        <v>70</v>
      </c>
      <c r="W57" s="20">
        <v>2022.3</v>
      </c>
      <c r="X57" s="20">
        <v>2022.12</v>
      </c>
      <c r="Y57" s="34">
        <f t="shared" si="1"/>
        <v>30</v>
      </c>
      <c r="Z57" s="34">
        <v>20</v>
      </c>
      <c r="AA57" s="34">
        <v>0</v>
      </c>
      <c r="AB57" s="34">
        <v>0</v>
      </c>
      <c r="AC57" s="34">
        <v>10</v>
      </c>
      <c r="AD57" s="20">
        <v>70</v>
      </c>
      <c r="AE57" s="20">
        <v>8</v>
      </c>
      <c r="AF57" s="20" t="s">
        <v>71</v>
      </c>
      <c r="AG57" s="20" t="s">
        <v>71</v>
      </c>
      <c r="AH57" s="20" t="s">
        <v>71</v>
      </c>
      <c r="AI57" s="20" t="s">
        <v>71</v>
      </c>
      <c r="AJ57" s="20" t="s">
        <v>71</v>
      </c>
      <c r="AK57" s="20" t="s">
        <v>71</v>
      </c>
      <c r="AL57" s="20" t="s">
        <v>71</v>
      </c>
      <c r="AM57" s="20" t="s">
        <v>71</v>
      </c>
      <c r="AN57" s="20" t="s">
        <v>71</v>
      </c>
      <c r="AO57" s="20" t="s">
        <v>526</v>
      </c>
      <c r="AP57" s="20">
        <v>18315174345</v>
      </c>
    </row>
    <row r="58" s="2" customFormat="true" ht="175.5" spans="1:42">
      <c r="A58" s="20">
        <v>50</v>
      </c>
      <c r="B58" s="22" t="s">
        <v>553</v>
      </c>
      <c r="C58" s="20" t="s">
        <v>220</v>
      </c>
      <c r="D58" s="23"/>
      <c r="E58" s="27" t="str">
        <f>VLOOKUP(A:A,[3]Sheet1!$A:$I,9,1)</f>
        <v>新建1400平方米加工厂房。</v>
      </c>
      <c r="F58" s="20" t="str">
        <f>VLOOKUP(A:A,[3]Sheet1!$A:$I,4,1)</f>
        <v>新建</v>
      </c>
      <c r="G58" s="20" t="str">
        <f>VLOOKUP(A:A,[3]Sheet1!$A:$I,5,1)</f>
        <v>茶园村</v>
      </c>
      <c r="H58" s="22" t="str">
        <f>VLOOKUP(A:A,[3]Sheet1!$A:$P,15,1)</f>
        <v>茶叶加工厂房流转12户农户15亩闲置土地（脱贫户2户），建成后可解决当地村民务工就业100人(脱贫户35人），其中长期务工人员40余人，临时务工人员50余人，年增加收入5000元/人。</v>
      </c>
      <c r="I58" s="22" t="str">
        <f>VLOOKUP(A:A,[3]Sheet1!$A:$P,16,1)</f>
        <v>农户参加前期项目确定会议、决议。项目实施可完善基础设施建设，项目建设可就近解决务工100人以上(脱贫户35人）。</v>
      </c>
      <c r="J58" s="22" t="s">
        <v>554</v>
      </c>
      <c r="K58" s="22" t="s">
        <v>554</v>
      </c>
      <c r="L58" s="22" t="s">
        <v>176</v>
      </c>
      <c r="M58" s="22" t="s">
        <v>177</v>
      </c>
      <c r="N58" s="22" t="s">
        <v>555</v>
      </c>
      <c r="O58" s="22" t="s">
        <v>556</v>
      </c>
      <c r="P58" s="22" t="s">
        <v>557</v>
      </c>
      <c r="Q58" s="22" t="s">
        <v>260</v>
      </c>
      <c r="R58" s="29" t="s">
        <v>261</v>
      </c>
      <c r="S58" s="22" t="s">
        <v>69</v>
      </c>
      <c r="T58" s="20" t="s">
        <v>558</v>
      </c>
      <c r="U58" s="20">
        <v>2022</v>
      </c>
      <c r="V58" s="20" t="s">
        <v>70</v>
      </c>
      <c r="W58" s="20">
        <v>2021.9</v>
      </c>
      <c r="X58" s="20">
        <v>2021.12</v>
      </c>
      <c r="Y58" s="34">
        <f t="shared" si="1"/>
        <v>154</v>
      </c>
      <c r="Z58" s="34">
        <v>98</v>
      </c>
      <c r="AA58" s="34">
        <v>0</v>
      </c>
      <c r="AB58" s="34">
        <v>0</v>
      </c>
      <c r="AC58" s="34">
        <v>56</v>
      </c>
      <c r="AD58" s="20">
        <v>100</v>
      </c>
      <c r="AE58" s="20">
        <v>35</v>
      </c>
      <c r="AF58" s="20" t="s">
        <v>71</v>
      </c>
      <c r="AG58" s="20" t="s">
        <v>71</v>
      </c>
      <c r="AH58" s="20" t="s">
        <v>71</v>
      </c>
      <c r="AI58" s="20" t="s">
        <v>70</v>
      </c>
      <c r="AJ58" s="20" t="s">
        <v>71</v>
      </c>
      <c r="AK58" s="20" t="s">
        <v>71</v>
      </c>
      <c r="AL58" s="20"/>
      <c r="AM58" s="20" t="s">
        <v>71</v>
      </c>
      <c r="AN58" s="20"/>
      <c r="AO58" s="20" t="s">
        <v>559</v>
      </c>
      <c r="AP58" s="51">
        <v>13896662050</v>
      </c>
    </row>
    <row r="59" s="2" customFormat="true" ht="141" spans="1:42">
      <c r="A59" s="20">
        <v>51</v>
      </c>
      <c r="B59" s="22" t="s">
        <v>560</v>
      </c>
      <c r="C59" s="20" t="s">
        <v>159</v>
      </c>
      <c r="D59" s="23"/>
      <c r="E59" s="27" t="str">
        <f>VLOOKUP(A:A,[3]Sheet1!$A:$I,9,1)</f>
        <v>新建社道公路堡坎350㎥；扩建挖方315㎥；新修错车道8处（长10米、宽2米，厚0.2米）；新修回车场4处（长5米、宽4米，厚0.2米）；公路水沟整治300米；增设水泥涵管1处；安装防护墱10个。</v>
      </c>
      <c r="F59" s="20" t="str">
        <f>VLOOKUP(A:A,[3]Sheet1!$A:$I,4,1)</f>
        <v>改扩建</v>
      </c>
      <c r="G59" s="20" t="str">
        <f>VLOOKUP(A:A,[3]Sheet1!$A:$I,5,1)</f>
        <v>红岩村</v>
      </c>
      <c r="H59" s="22" t="str">
        <f>VLOOKUP(A:A,[3]Sheet1!$A:$P,15,1)</f>
        <v>项目实施可解决1社113户368人，其中脱贫户20户77人方便生产生活、减少运输成本等问题。</v>
      </c>
      <c r="I59" s="22" t="str">
        <f>VLOOKUP(A:A,[3]Sheet1!$A:$P,16,1)</f>
        <v>农户参加前期项目确定会议、决议。项目实施可完善基础设施建设，解决1社113户368人，其中脱贫户20户77人方便生产生活、减少运输成本等问题。</v>
      </c>
      <c r="J59" s="22" t="s">
        <v>561</v>
      </c>
      <c r="K59" s="22" t="s">
        <v>562</v>
      </c>
      <c r="L59" s="22" t="s">
        <v>519</v>
      </c>
      <c r="M59" s="22" t="s">
        <v>520</v>
      </c>
      <c r="N59" s="22" t="s">
        <v>563</v>
      </c>
      <c r="O59" s="22" t="s">
        <v>564</v>
      </c>
      <c r="P59" s="22" t="s">
        <v>564</v>
      </c>
      <c r="Q59" s="22" t="s">
        <v>260</v>
      </c>
      <c r="R59" s="29" t="s">
        <v>261</v>
      </c>
      <c r="S59" s="22" t="s">
        <v>69</v>
      </c>
      <c r="T59" s="20" t="s">
        <v>558</v>
      </c>
      <c r="U59" s="20">
        <v>2022</v>
      </c>
      <c r="V59" s="20" t="s">
        <v>70</v>
      </c>
      <c r="W59" s="34">
        <v>2022.01</v>
      </c>
      <c r="X59" s="34">
        <v>2022.06</v>
      </c>
      <c r="Y59" s="34">
        <f t="shared" si="1"/>
        <v>27</v>
      </c>
      <c r="Z59" s="34">
        <v>27</v>
      </c>
      <c r="AA59" s="34">
        <v>0</v>
      </c>
      <c r="AB59" s="34">
        <v>0</v>
      </c>
      <c r="AC59" s="34">
        <v>0</v>
      </c>
      <c r="AD59" s="20">
        <v>368</v>
      </c>
      <c r="AE59" s="20">
        <v>77</v>
      </c>
      <c r="AF59" s="20" t="s">
        <v>71</v>
      </c>
      <c r="AG59" s="20" t="s">
        <v>71</v>
      </c>
      <c r="AH59" s="20" t="s">
        <v>71</v>
      </c>
      <c r="AI59" s="20" t="s">
        <v>70</v>
      </c>
      <c r="AJ59" s="20" t="s">
        <v>71</v>
      </c>
      <c r="AK59" s="20" t="s">
        <v>71</v>
      </c>
      <c r="AL59" s="20"/>
      <c r="AM59" s="20" t="s">
        <v>71</v>
      </c>
      <c r="AN59" s="20"/>
      <c r="AO59" s="20" t="s">
        <v>559</v>
      </c>
      <c r="AP59" s="51">
        <v>13896662050</v>
      </c>
    </row>
    <row r="60" s="2" customFormat="true" ht="81" spans="1:42">
      <c r="A60" s="20">
        <v>52</v>
      </c>
      <c r="B60" s="22" t="s">
        <v>565</v>
      </c>
      <c r="C60" s="20" t="s">
        <v>220</v>
      </c>
      <c r="D60" s="23" t="s">
        <v>221</v>
      </c>
      <c r="E60" s="27" t="str">
        <f>VLOOKUP(A:A,[4]Sheet1!$A:$I,9,1)</f>
        <v>新建保鲜冻库250立方米。</v>
      </c>
      <c r="F60" s="20" t="str">
        <f>VLOOKUP(A:A,[4]Sheet1!$A:$I,4,1)</f>
        <v>新建</v>
      </c>
      <c r="G60" s="20" t="str">
        <f>VLOOKUP(A:A,[4]Sheet1!$A:$I,5,1)</f>
        <v>隆兴村</v>
      </c>
      <c r="H60" s="22" t="str">
        <f>VLOOKUP(A:A,[4]Sheet1!$A:$P,15,1)</f>
        <v>项目实施可进一步做大做强楠竹山羊肚菌种植基地，受益51户210余人。</v>
      </c>
      <c r="I60" s="22" t="str">
        <f>VLOOKUP(A:A,[4]Sheet1!$A:$P,16,1)</f>
        <v>通过村民大会或村民代表大会选定项目，并从群众中推选质检小组和理财小组成员各3-5名群众全程监督项目建设，项目建成后将增加51户210余人。</v>
      </c>
      <c r="J60" s="22" t="s">
        <v>566</v>
      </c>
      <c r="K60" s="22" t="s">
        <v>566</v>
      </c>
      <c r="L60" s="22" t="s">
        <v>189</v>
      </c>
      <c r="M60" s="22" t="s">
        <v>567</v>
      </c>
      <c r="N60" s="22" t="s">
        <v>568</v>
      </c>
      <c r="O60" s="22" t="s">
        <v>569</v>
      </c>
      <c r="P60" s="22" t="s">
        <v>570</v>
      </c>
      <c r="Q60" s="22" t="s">
        <v>230</v>
      </c>
      <c r="R60" s="22" t="s">
        <v>571</v>
      </c>
      <c r="S60" s="22" t="s">
        <v>69</v>
      </c>
      <c r="T60" s="20" t="s">
        <v>572</v>
      </c>
      <c r="U60" s="20">
        <v>2022</v>
      </c>
      <c r="V60" s="20" t="s">
        <v>70</v>
      </c>
      <c r="W60" s="20">
        <v>2022.03</v>
      </c>
      <c r="X60" s="20">
        <v>2022.08</v>
      </c>
      <c r="Y60" s="34">
        <f t="shared" si="1"/>
        <v>35</v>
      </c>
      <c r="Z60" s="34">
        <v>25</v>
      </c>
      <c r="AA60" s="34">
        <v>0</v>
      </c>
      <c r="AB60" s="34">
        <v>0</v>
      </c>
      <c r="AC60" s="34">
        <v>10</v>
      </c>
      <c r="AD60" s="20">
        <v>210</v>
      </c>
      <c r="AE60" s="20">
        <v>26</v>
      </c>
      <c r="AF60" s="20" t="s">
        <v>71</v>
      </c>
      <c r="AG60" s="20" t="s">
        <v>71</v>
      </c>
      <c r="AH60" s="20" t="s">
        <v>71</v>
      </c>
      <c r="AI60" s="20" t="s">
        <v>70</v>
      </c>
      <c r="AJ60" s="20" t="s">
        <v>71</v>
      </c>
      <c r="AK60" s="20" t="s">
        <v>71</v>
      </c>
      <c r="AL60" s="20"/>
      <c r="AM60" s="20" t="s">
        <v>71</v>
      </c>
      <c r="AN60" s="20"/>
      <c r="AO60" s="20" t="s">
        <v>573</v>
      </c>
      <c r="AP60" s="20">
        <v>13896693679</v>
      </c>
    </row>
    <row r="61" s="2" customFormat="true" ht="121.5" spans="1:42">
      <c r="A61" s="20">
        <v>53</v>
      </c>
      <c r="B61" s="22" t="s">
        <v>574</v>
      </c>
      <c r="C61" s="20" t="s">
        <v>220</v>
      </c>
      <c r="D61" s="20" t="s">
        <v>221</v>
      </c>
      <c r="E61" s="27" t="str">
        <f>VLOOKUP(A:A,[3]Sheet1!$A:$I,9,1)</f>
        <v>新建魔芋基地100亩。</v>
      </c>
      <c r="F61" s="20" t="str">
        <f>VLOOKUP(A:A,[3]Sheet1!$A:$I,4,1)</f>
        <v>新建</v>
      </c>
      <c r="G61" s="20" t="str">
        <f>VLOOKUP(A:A,[3]Sheet1!$A:$I,5,1)</f>
        <v>劳动社区</v>
      </c>
      <c r="H61" s="22" t="str">
        <f>VLOOKUP(A:A,[3]Sheet1!$A:$P,15,1)</f>
        <v>项目实施后，有效利用撂荒地100亩、带动周边20人务工(其中脱贫人口4人)，预计产值达140万元，增加农民收入35万元、增加集体经济组织收入10万元。</v>
      </c>
      <c r="I61" s="22" t="str">
        <f>VLOOKUP(A:A,[3]Sheet1!$A:$P,16,1)</f>
        <v>10人参与前期项目确定会议、决定，10人参与入库项目的选拔，3人参与项目实施过程中施工质量和资金使用的监管，带动脱贫人口4人务工，有效利用撂荒地，增加土地户收入。</v>
      </c>
      <c r="J61" s="22" t="s">
        <v>575</v>
      </c>
      <c r="K61" s="22" t="s">
        <v>575</v>
      </c>
      <c r="L61" s="22" t="s">
        <v>519</v>
      </c>
      <c r="M61" s="22" t="s">
        <v>520</v>
      </c>
      <c r="N61" s="22" t="s">
        <v>576</v>
      </c>
      <c r="O61" s="22" t="s">
        <v>167</v>
      </c>
      <c r="P61" s="22" t="s">
        <v>577</v>
      </c>
      <c r="Q61" s="22" t="s">
        <v>181</v>
      </c>
      <c r="R61" s="22" t="s">
        <v>578</v>
      </c>
      <c r="S61" s="22" t="s">
        <v>69</v>
      </c>
      <c r="T61" s="20" t="s">
        <v>579</v>
      </c>
      <c r="U61" s="20">
        <v>2022</v>
      </c>
      <c r="V61" s="20" t="s">
        <v>70</v>
      </c>
      <c r="W61" s="20">
        <v>2022.1</v>
      </c>
      <c r="X61" s="20">
        <v>2022.6</v>
      </c>
      <c r="Y61" s="34">
        <f t="shared" si="1"/>
        <v>30</v>
      </c>
      <c r="Z61" s="34">
        <v>20</v>
      </c>
      <c r="AA61" s="34">
        <v>0</v>
      </c>
      <c r="AB61" s="34">
        <v>0</v>
      </c>
      <c r="AC61" s="34">
        <v>10</v>
      </c>
      <c r="AD61" s="20">
        <v>38</v>
      </c>
      <c r="AE61" s="20">
        <v>6</v>
      </c>
      <c r="AF61" s="20" t="s">
        <v>70</v>
      </c>
      <c r="AG61" s="20" t="s">
        <v>71</v>
      </c>
      <c r="AH61" s="20" t="s">
        <v>71</v>
      </c>
      <c r="AI61" s="20" t="s">
        <v>70</v>
      </c>
      <c r="AJ61" s="20" t="s">
        <v>71</v>
      </c>
      <c r="AK61" s="20" t="s">
        <v>70</v>
      </c>
      <c r="AL61" s="20" t="s">
        <v>580</v>
      </c>
      <c r="AM61" s="20" t="s">
        <v>70</v>
      </c>
      <c r="AN61" s="20" t="s">
        <v>581</v>
      </c>
      <c r="AO61" s="20" t="s">
        <v>582</v>
      </c>
      <c r="AP61" s="20">
        <v>13996800930</v>
      </c>
    </row>
    <row r="62" s="2" customFormat="true" ht="94.5" spans="1:42">
      <c r="A62" s="20">
        <v>54</v>
      </c>
      <c r="B62" s="22" t="s">
        <v>583</v>
      </c>
      <c r="C62" s="20" t="s">
        <v>159</v>
      </c>
      <c r="D62" s="20" t="s">
        <v>235</v>
      </c>
      <c r="E62" s="27" t="str">
        <f>VLOOKUP(A:A,[3]Sheet1!$A:$I,9,1)</f>
        <v>新开挖、扩宽辉煌村4组大佛岩至庙湾、庙湾至百果园通村公路8公里，宽4.5米。</v>
      </c>
      <c r="F62" s="20" t="str">
        <f>VLOOKUP(A:A,[3]Sheet1!$A:$I,4,1)</f>
        <v>新建</v>
      </c>
      <c r="G62" s="20" t="str">
        <f>VLOOKUP(A:A,[3]Sheet1!$A:$I,5,1)</f>
        <v>辉煌村</v>
      </c>
      <c r="H62" s="22" t="str">
        <f>VLOOKUP(A:A,[3]Sheet1!$A:$P,15,1)</f>
        <v>项目实施可解决辉煌村263人（其中脱贫人口10人）出行问题，降低农产品运输成本，带动乡村旅游业发展，带动当地农户参与务工方便。</v>
      </c>
      <c r="I62" s="22" t="str">
        <f>VLOOKUP(A:A,[3]Sheet1!$A:$P,16,1)</f>
        <v>2户脱贫户参加前期项目确定会议、决议，为脱贫户提供就业岗位2个，增加收入3000元/人·年。</v>
      </c>
      <c r="J62" s="22" t="s">
        <v>584</v>
      </c>
      <c r="K62" s="22" t="s">
        <v>585</v>
      </c>
      <c r="L62" s="22" t="s">
        <v>284</v>
      </c>
      <c r="M62" s="22" t="s">
        <v>467</v>
      </c>
      <c r="N62" s="22" t="s">
        <v>586</v>
      </c>
      <c r="O62" s="22" t="s">
        <v>587</v>
      </c>
      <c r="P62" s="22" t="s">
        <v>588</v>
      </c>
      <c r="Q62" s="22" t="s">
        <v>490</v>
      </c>
      <c r="R62" s="22" t="s">
        <v>134</v>
      </c>
      <c r="S62" s="22" t="s">
        <v>69</v>
      </c>
      <c r="T62" s="20" t="s">
        <v>579</v>
      </c>
      <c r="U62" s="20">
        <v>2022</v>
      </c>
      <c r="V62" s="20" t="s">
        <v>70</v>
      </c>
      <c r="W62" s="20">
        <v>2022.1</v>
      </c>
      <c r="X62" s="20">
        <v>2022.12</v>
      </c>
      <c r="Y62" s="34">
        <f t="shared" si="1"/>
        <v>100</v>
      </c>
      <c r="Z62" s="34">
        <v>100</v>
      </c>
      <c r="AA62" s="34"/>
      <c r="AB62" s="34"/>
      <c r="AC62" s="34"/>
      <c r="AD62" s="20">
        <v>263</v>
      </c>
      <c r="AE62" s="20">
        <v>10</v>
      </c>
      <c r="AF62" s="20" t="s">
        <v>196</v>
      </c>
      <c r="AG62" s="20" t="s">
        <v>196</v>
      </c>
      <c r="AH62" s="20" t="s">
        <v>71</v>
      </c>
      <c r="AI62" s="20" t="s">
        <v>70</v>
      </c>
      <c r="AJ62" s="20" t="s">
        <v>71</v>
      </c>
      <c r="AK62" s="20" t="s">
        <v>71</v>
      </c>
      <c r="AL62" s="20" t="s">
        <v>72</v>
      </c>
      <c r="AM62" s="20" t="s">
        <v>71</v>
      </c>
      <c r="AN62" s="20" t="s">
        <v>72</v>
      </c>
      <c r="AO62" s="20" t="s">
        <v>582</v>
      </c>
      <c r="AP62" s="20">
        <v>13996800930</v>
      </c>
    </row>
    <row r="63" s="2" customFormat="true" ht="67.5" spans="1:42">
      <c r="A63" s="20">
        <v>55</v>
      </c>
      <c r="B63" s="22" t="s">
        <v>589</v>
      </c>
      <c r="C63" s="20" t="s">
        <v>159</v>
      </c>
      <c r="D63" s="20" t="s">
        <v>160</v>
      </c>
      <c r="E63" s="20" t="s">
        <v>590</v>
      </c>
      <c r="F63" s="20" t="str">
        <f>VLOOKUP(A:A,[3]Sheet1!$A:$I,4,1)</f>
        <v>新建</v>
      </c>
      <c r="G63" s="20" t="str">
        <f>VLOOKUP(A:A,[3]Sheet1!$A:$I,5,1)</f>
        <v>南湖村</v>
      </c>
      <c r="H63" s="22" t="s">
        <v>591</v>
      </c>
      <c r="I63" s="22" t="s">
        <v>592</v>
      </c>
      <c r="J63" s="22" t="s">
        <v>590</v>
      </c>
      <c r="K63" s="22" t="s">
        <v>590</v>
      </c>
      <c r="L63" s="22" t="s">
        <v>164</v>
      </c>
      <c r="M63" s="22" t="s">
        <v>165</v>
      </c>
      <c r="N63" s="22" t="s">
        <v>593</v>
      </c>
      <c r="O63" s="22" t="s">
        <v>594</v>
      </c>
      <c r="P63" s="22" t="s">
        <v>168</v>
      </c>
      <c r="Q63" s="22" t="s">
        <v>169</v>
      </c>
      <c r="R63" s="22" t="s">
        <v>170</v>
      </c>
      <c r="S63" s="22" t="s">
        <v>69</v>
      </c>
      <c r="T63" s="20" t="s">
        <v>171</v>
      </c>
      <c r="U63" s="20">
        <v>2022</v>
      </c>
      <c r="V63" s="20" t="s">
        <v>70</v>
      </c>
      <c r="W63" s="20">
        <v>2022.01</v>
      </c>
      <c r="X63" s="20">
        <v>2022.11</v>
      </c>
      <c r="Y63" s="34">
        <f t="shared" si="1"/>
        <v>30</v>
      </c>
      <c r="Z63" s="34">
        <v>30</v>
      </c>
      <c r="AA63" s="34">
        <v>0</v>
      </c>
      <c r="AB63" s="34">
        <v>0</v>
      </c>
      <c r="AC63" s="34">
        <v>0</v>
      </c>
      <c r="AD63" s="20">
        <v>113</v>
      </c>
      <c r="AE63" s="20">
        <v>41</v>
      </c>
      <c r="AF63" s="20" t="s">
        <v>71</v>
      </c>
      <c r="AG63" s="20" t="s">
        <v>71</v>
      </c>
      <c r="AH63" s="20" t="s">
        <v>71</v>
      </c>
      <c r="AI63" s="20" t="s">
        <v>70</v>
      </c>
      <c r="AJ63" s="20" t="s">
        <v>71</v>
      </c>
      <c r="AK63" s="20" t="s">
        <v>71</v>
      </c>
      <c r="AL63" s="20" t="s">
        <v>71</v>
      </c>
      <c r="AM63" s="20" t="s">
        <v>71</v>
      </c>
      <c r="AN63" s="20" t="s">
        <v>71</v>
      </c>
      <c r="AO63" s="20" t="s">
        <v>172</v>
      </c>
      <c r="AP63" s="20">
        <v>1383634678</v>
      </c>
    </row>
    <row r="64" s="2" customFormat="true" ht="162" spans="1:42">
      <c r="A64" s="20">
        <v>56</v>
      </c>
      <c r="B64" s="22" t="s">
        <v>595</v>
      </c>
      <c r="C64" s="20" t="s">
        <v>220</v>
      </c>
      <c r="D64" s="20" t="s">
        <v>221</v>
      </c>
      <c r="E64" s="27" t="str">
        <f>VLOOKUP(A:A,[3]Sheet1!$A:$I,9,1)</f>
        <v>1、整修山坪塘1口300立方米，更换主水管1400米；2、展示、销售中心提档升级改造及完善相关配套设施设备。</v>
      </c>
      <c r="F64" s="20" t="str">
        <f>VLOOKUP(A:A,[3]Sheet1!$A:$I,4,1)</f>
        <v>新建</v>
      </c>
      <c r="G64" s="20" t="str">
        <f>VLOOKUP(A:A,[3]Sheet1!$A:$I,5,1)</f>
        <v>永安村</v>
      </c>
      <c r="H64" s="22" t="str">
        <f>VLOOKUP(A:A,[3]Sheet1!$A:$P,15,1)</f>
        <v>1、项目建成后可解决永安村、云雾村村民务工就业，其中长期务工人员10余人，临时务工人员5-10余人，年增加收入5000元以上,带动当地村民致富增收；2、合作社流转2户脱贫户土地；3、常年有3个脱贫户在基地长期就业（永安村李小利、陈世兰，云雾村殷立娥）；4、同3户脱贫户签订带贫协。</v>
      </c>
      <c r="I64" s="22" t="str">
        <f>VLOOKUP(A:A,[3]Sheet1!$A:$P,16,1)</f>
        <v>8人参与前期项目确定会议、决定,20人参与入库项目的选拔,3人参与项目实施过程中施工质里和资金使用的监管。项目建设可就近解决务工20人以上(其中已脱贫户2人）。</v>
      </c>
      <c r="J64" s="22" t="s">
        <v>596</v>
      </c>
      <c r="K64" s="22" t="s">
        <v>597</v>
      </c>
      <c r="L64" s="22" t="s">
        <v>189</v>
      </c>
      <c r="M64" s="31" t="s">
        <v>598</v>
      </c>
      <c r="N64" s="22" t="s">
        <v>593</v>
      </c>
      <c r="O64" s="22" t="s">
        <v>599</v>
      </c>
      <c r="P64" s="22" t="s">
        <v>600</v>
      </c>
      <c r="Q64" s="22" t="s">
        <v>601</v>
      </c>
      <c r="R64" s="22" t="s">
        <v>68</v>
      </c>
      <c r="S64" s="22" t="s">
        <v>69</v>
      </c>
      <c r="T64" s="20" t="s">
        <v>182</v>
      </c>
      <c r="U64" s="20">
        <v>2022</v>
      </c>
      <c r="V64" s="20" t="s">
        <v>70</v>
      </c>
      <c r="W64" s="20">
        <v>2022.01</v>
      </c>
      <c r="X64" s="20">
        <v>2022.7</v>
      </c>
      <c r="Y64" s="34">
        <f t="shared" si="1"/>
        <v>45.5</v>
      </c>
      <c r="Z64" s="34">
        <v>30</v>
      </c>
      <c r="AA64" s="34"/>
      <c r="AB64" s="34"/>
      <c r="AC64" s="34">
        <v>15.5</v>
      </c>
      <c r="AD64" s="20">
        <v>210</v>
      </c>
      <c r="AE64" s="20">
        <v>137</v>
      </c>
      <c r="AF64" s="20" t="s">
        <v>71</v>
      </c>
      <c r="AG64" s="20" t="s">
        <v>71</v>
      </c>
      <c r="AH64" s="20" t="s">
        <v>71</v>
      </c>
      <c r="AI64" s="20" t="s">
        <v>70</v>
      </c>
      <c r="AJ64" s="20" t="s">
        <v>71</v>
      </c>
      <c r="AK64" s="20" t="s">
        <v>71</v>
      </c>
      <c r="AL64" s="20" t="s">
        <v>71</v>
      </c>
      <c r="AM64" s="20" t="s">
        <v>71</v>
      </c>
      <c r="AN64" s="20" t="s">
        <v>71</v>
      </c>
      <c r="AO64" s="20" t="s">
        <v>602</v>
      </c>
      <c r="AP64" s="20">
        <v>18996806698</v>
      </c>
    </row>
    <row r="65" s="2" customFormat="true" ht="54" spans="1:42">
      <c r="A65" s="20">
        <v>57</v>
      </c>
      <c r="B65" s="22" t="s">
        <v>603</v>
      </c>
      <c r="C65" s="20" t="s">
        <v>159</v>
      </c>
      <c r="D65" s="20" t="s">
        <v>160</v>
      </c>
      <c r="E65" s="22" t="s">
        <v>604</v>
      </c>
      <c r="F65" s="20" t="str">
        <f>VLOOKUP(A:A,[3]Sheet1!$A:$I,4,1)</f>
        <v>新建</v>
      </c>
      <c r="G65" s="20" t="str">
        <f>VLOOKUP(A:A,[3]Sheet1!$A:$I,5,1)</f>
        <v>汉场坝村</v>
      </c>
      <c r="H65" s="22" t="s">
        <v>605</v>
      </c>
      <c r="I65" s="22" t="s">
        <v>606</v>
      </c>
      <c r="J65" s="22" t="s">
        <v>607</v>
      </c>
      <c r="K65" s="22" t="s">
        <v>608</v>
      </c>
      <c r="L65" s="22" t="s">
        <v>519</v>
      </c>
      <c r="M65" s="22" t="s">
        <v>520</v>
      </c>
      <c r="N65" s="22" t="s">
        <v>609</v>
      </c>
      <c r="O65" s="22" t="s">
        <v>610</v>
      </c>
      <c r="P65" s="22" t="s">
        <v>611</v>
      </c>
      <c r="Q65" s="22" t="s">
        <v>181</v>
      </c>
      <c r="R65" s="22" t="s">
        <v>356</v>
      </c>
      <c r="S65" s="22" t="s">
        <v>69</v>
      </c>
      <c r="T65" s="20" t="s">
        <v>612</v>
      </c>
      <c r="U65" s="20">
        <v>2022</v>
      </c>
      <c r="V65" s="20" t="s">
        <v>70</v>
      </c>
      <c r="W65" s="20">
        <v>2022.1</v>
      </c>
      <c r="X65" s="20">
        <v>2022.12</v>
      </c>
      <c r="Y65" s="34">
        <f t="shared" si="1"/>
        <v>180</v>
      </c>
      <c r="Z65" s="34">
        <v>180</v>
      </c>
      <c r="AA65" s="34">
        <v>0</v>
      </c>
      <c r="AB65" s="34">
        <v>0</v>
      </c>
      <c r="AC65" s="34">
        <v>0</v>
      </c>
      <c r="AD65" s="20">
        <v>562</v>
      </c>
      <c r="AE65" s="20">
        <v>10</v>
      </c>
      <c r="AF65" s="20" t="s">
        <v>71</v>
      </c>
      <c r="AG65" s="20" t="s">
        <v>71</v>
      </c>
      <c r="AH65" s="20" t="s">
        <v>71</v>
      </c>
      <c r="AI65" s="20" t="s">
        <v>70</v>
      </c>
      <c r="AJ65" s="20" t="s">
        <v>71</v>
      </c>
      <c r="AK65" s="20" t="s">
        <v>71</v>
      </c>
      <c r="AL65" s="20"/>
      <c r="AM65" s="20" t="s">
        <v>71</v>
      </c>
      <c r="AN65" s="20"/>
      <c r="AO65" s="20" t="s">
        <v>613</v>
      </c>
      <c r="AP65" s="20">
        <v>13996717768</v>
      </c>
    </row>
    <row r="66" s="2" customFormat="true" ht="67.5" spans="1:42">
      <c r="A66" s="20">
        <v>58</v>
      </c>
      <c r="B66" s="22" t="s">
        <v>614</v>
      </c>
      <c r="C66" s="20" t="s">
        <v>220</v>
      </c>
      <c r="D66" s="20" t="s">
        <v>615</v>
      </c>
      <c r="E66" s="22" t="s">
        <v>616</v>
      </c>
      <c r="F66" s="20" t="str">
        <f>VLOOKUP(A:A,[3]Sheet1!$A:$I,4,1)</f>
        <v>新建</v>
      </c>
      <c r="G66" s="20" t="str">
        <f>VLOOKUP(A:A,[3]Sheet1!$A:$I,5,1)</f>
        <v>云都寺村</v>
      </c>
      <c r="H66" s="22" t="s">
        <v>617</v>
      </c>
      <c r="I66" s="22" t="s">
        <v>618</v>
      </c>
      <c r="J66" s="22" t="s">
        <v>619</v>
      </c>
      <c r="K66" s="22" t="s">
        <v>619</v>
      </c>
      <c r="L66" s="22" t="s">
        <v>284</v>
      </c>
      <c r="M66" s="22" t="s">
        <v>251</v>
      </c>
      <c r="N66" s="22" t="s">
        <v>620</v>
      </c>
      <c r="O66" s="22" t="s">
        <v>621</v>
      </c>
      <c r="P66" s="22" t="s">
        <v>622</v>
      </c>
      <c r="Q66" s="22" t="s">
        <v>260</v>
      </c>
      <c r="R66" s="22" t="s">
        <v>356</v>
      </c>
      <c r="S66" s="22" t="s">
        <v>69</v>
      </c>
      <c r="T66" s="20" t="s">
        <v>623</v>
      </c>
      <c r="U66" s="20">
        <v>2022</v>
      </c>
      <c r="V66" s="20" t="s">
        <v>70</v>
      </c>
      <c r="W66" s="20">
        <v>2021.01</v>
      </c>
      <c r="X66" s="20">
        <v>2022.12</v>
      </c>
      <c r="Y66" s="34">
        <f t="shared" si="1"/>
        <v>20</v>
      </c>
      <c r="Z66" s="34">
        <v>20</v>
      </c>
      <c r="AA66" s="34">
        <v>0</v>
      </c>
      <c r="AB66" s="34">
        <v>0</v>
      </c>
      <c r="AC66" s="34">
        <v>0</v>
      </c>
      <c r="AD66" s="20">
        <v>13</v>
      </c>
      <c r="AE66" s="20" t="s">
        <v>624</v>
      </c>
      <c r="AF66" s="20" t="s">
        <v>71</v>
      </c>
      <c r="AG66" s="20" t="s">
        <v>71</v>
      </c>
      <c r="AH66" s="20"/>
      <c r="AI66" s="20" t="s">
        <v>70</v>
      </c>
      <c r="AJ66" s="20" t="s">
        <v>71</v>
      </c>
      <c r="AK66" s="20" t="s">
        <v>71</v>
      </c>
      <c r="AL66" s="20"/>
      <c r="AM66" s="20" t="s">
        <v>70</v>
      </c>
      <c r="AN66" s="20" t="s">
        <v>625</v>
      </c>
      <c r="AO66" s="20" t="s">
        <v>626</v>
      </c>
      <c r="AP66" s="20">
        <v>19115055117</v>
      </c>
    </row>
    <row r="67" s="2" customFormat="true" ht="121.5" spans="1:42">
      <c r="A67" s="20">
        <v>59</v>
      </c>
      <c r="B67" s="22" t="s">
        <v>627</v>
      </c>
      <c r="C67" s="20" t="s">
        <v>159</v>
      </c>
      <c r="D67" s="20" t="s">
        <v>221</v>
      </c>
      <c r="E67" s="20" t="s">
        <v>628</v>
      </c>
      <c r="F67" s="20" t="str">
        <f>VLOOKUP(A:A,[3]Sheet1!$A:$I,4,1)</f>
        <v>新建</v>
      </c>
      <c r="G67" s="20" t="str">
        <f>VLOOKUP(A:A,[3]Sheet1!$A:$I,5,1)</f>
        <v>汉场坝村</v>
      </c>
      <c r="H67" s="22" t="s">
        <v>629</v>
      </c>
      <c r="I67" s="22" t="s">
        <v>630</v>
      </c>
      <c r="J67" s="22" t="s">
        <v>628</v>
      </c>
      <c r="K67" s="22" t="s">
        <v>631</v>
      </c>
      <c r="L67" s="22" t="s">
        <v>519</v>
      </c>
      <c r="M67" s="22" t="s">
        <v>520</v>
      </c>
      <c r="N67" s="22" t="s">
        <v>632</v>
      </c>
      <c r="O67" s="22" t="s">
        <v>633</v>
      </c>
      <c r="P67" s="22" t="s">
        <v>634</v>
      </c>
      <c r="Q67" s="22" t="s">
        <v>181</v>
      </c>
      <c r="R67" s="22" t="s">
        <v>356</v>
      </c>
      <c r="S67" s="22" t="s">
        <v>69</v>
      </c>
      <c r="T67" s="20" t="s">
        <v>612</v>
      </c>
      <c r="U67" s="20">
        <v>2022</v>
      </c>
      <c r="V67" s="20" t="s">
        <v>70</v>
      </c>
      <c r="W67" s="20">
        <v>2022.1</v>
      </c>
      <c r="X67" s="20">
        <v>2022.12</v>
      </c>
      <c r="Y67" s="34">
        <f t="shared" si="1"/>
        <v>30</v>
      </c>
      <c r="Z67" s="34">
        <v>20</v>
      </c>
      <c r="AA67" s="34">
        <v>0</v>
      </c>
      <c r="AB67" s="34">
        <v>0</v>
      </c>
      <c r="AC67" s="34">
        <v>10</v>
      </c>
      <c r="AD67" s="20">
        <v>410</v>
      </c>
      <c r="AE67" s="20">
        <v>8</v>
      </c>
      <c r="AF67" s="20" t="s">
        <v>71</v>
      </c>
      <c r="AG67" s="20" t="s">
        <v>71</v>
      </c>
      <c r="AH67" s="20" t="s">
        <v>71</v>
      </c>
      <c r="AI67" s="20" t="s">
        <v>70</v>
      </c>
      <c r="AJ67" s="20" t="s">
        <v>71</v>
      </c>
      <c r="AK67" s="20" t="s">
        <v>71</v>
      </c>
      <c r="AL67" s="20"/>
      <c r="AM67" s="20" t="s">
        <v>71</v>
      </c>
      <c r="AN67" s="20"/>
      <c r="AO67" s="20" t="s">
        <v>613</v>
      </c>
      <c r="AP67" s="20">
        <v>13996717768</v>
      </c>
    </row>
    <row r="68" s="2" customFormat="true" ht="67.5" spans="1:42">
      <c r="A68" s="20">
        <v>60</v>
      </c>
      <c r="B68" s="22" t="s">
        <v>635</v>
      </c>
      <c r="C68" s="20" t="s">
        <v>220</v>
      </c>
      <c r="D68" s="20" t="s">
        <v>221</v>
      </c>
      <c r="E68" s="20" t="s">
        <v>636</v>
      </c>
      <c r="F68" s="20" t="str">
        <f>VLOOKUP(A:A,[3]Sheet1!$A:$I,4,1)</f>
        <v>改扩建</v>
      </c>
      <c r="G68" s="20" t="str">
        <f>VLOOKUP(A:A,[3]Sheet1!$A:$I,5,1)</f>
        <v>汉场坝村</v>
      </c>
      <c r="H68" s="22" t="s">
        <v>637</v>
      </c>
      <c r="I68" s="22" t="s">
        <v>638</v>
      </c>
      <c r="J68" s="22" t="s">
        <v>636</v>
      </c>
      <c r="K68" s="22" t="s">
        <v>636</v>
      </c>
      <c r="L68" s="22" t="s">
        <v>519</v>
      </c>
      <c r="M68" s="22" t="s">
        <v>520</v>
      </c>
      <c r="N68" s="22" t="s">
        <v>632</v>
      </c>
      <c r="O68" s="22" t="s">
        <v>639</v>
      </c>
      <c r="P68" s="22" t="s">
        <v>640</v>
      </c>
      <c r="Q68" s="22" t="s">
        <v>181</v>
      </c>
      <c r="R68" s="22" t="s">
        <v>356</v>
      </c>
      <c r="S68" s="22" t="s">
        <v>69</v>
      </c>
      <c r="T68" s="20" t="s">
        <v>641</v>
      </c>
      <c r="U68" s="20">
        <v>2022</v>
      </c>
      <c r="V68" s="20" t="s">
        <v>70</v>
      </c>
      <c r="W68" s="20">
        <v>2022.04</v>
      </c>
      <c r="X68" s="20">
        <v>2022.11</v>
      </c>
      <c r="Y68" s="34">
        <f t="shared" si="1"/>
        <v>30</v>
      </c>
      <c r="Z68" s="34">
        <v>20</v>
      </c>
      <c r="AA68" s="34">
        <v>0</v>
      </c>
      <c r="AB68" s="34">
        <v>0</v>
      </c>
      <c r="AC68" s="34">
        <v>10</v>
      </c>
      <c r="AD68" s="20">
        <v>13</v>
      </c>
      <c r="AE68" s="20">
        <v>3</v>
      </c>
      <c r="AF68" s="20" t="s">
        <v>71</v>
      </c>
      <c r="AG68" s="20" t="s">
        <v>71</v>
      </c>
      <c r="AH68" s="20" t="s">
        <v>71</v>
      </c>
      <c r="AI68" s="20" t="s">
        <v>70</v>
      </c>
      <c r="AJ68" s="20" t="s">
        <v>71</v>
      </c>
      <c r="AK68" s="20" t="s">
        <v>71</v>
      </c>
      <c r="AL68" s="20"/>
      <c r="AM68" s="20" t="s">
        <v>71</v>
      </c>
      <c r="AN68" s="20"/>
      <c r="AO68" s="20" t="s">
        <v>642</v>
      </c>
      <c r="AP68" s="20" t="s">
        <v>643</v>
      </c>
    </row>
    <row r="69" s="2" customFormat="true" ht="108" spans="1:42">
      <c r="A69" s="20">
        <v>61</v>
      </c>
      <c r="B69" s="22" t="s">
        <v>644</v>
      </c>
      <c r="C69" s="20" t="s">
        <v>159</v>
      </c>
      <c r="D69" s="20" t="s">
        <v>160</v>
      </c>
      <c r="E69" s="22" t="s">
        <v>645</v>
      </c>
      <c r="F69" s="20" t="s">
        <v>646</v>
      </c>
      <c r="G69" s="20" t="s">
        <v>647</v>
      </c>
      <c r="H69" s="22" t="s">
        <v>648</v>
      </c>
      <c r="I69" s="22" t="s">
        <v>649</v>
      </c>
      <c r="J69" s="22" t="s">
        <v>645</v>
      </c>
      <c r="K69" s="22" t="s">
        <v>645</v>
      </c>
      <c r="L69" s="22" t="s">
        <v>519</v>
      </c>
      <c r="M69" s="22" t="s">
        <v>520</v>
      </c>
      <c r="N69" s="22" t="s">
        <v>650</v>
      </c>
      <c r="O69" s="22" t="s">
        <v>651</v>
      </c>
      <c r="P69" s="22" t="s">
        <v>611</v>
      </c>
      <c r="Q69" s="22" t="s">
        <v>181</v>
      </c>
      <c r="R69" s="22" t="s">
        <v>356</v>
      </c>
      <c r="S69" s="22" t="s">
        <v>69</v>
      </c>
      <c r="T69" s="20" t="s">
        <v>652</v>
      </c>
      <c r="U69" s="20">
        <v>2022</v>
      </c>
      <c r="V69" s="20" t="s">
        <v>70</v>
      </c>
      <c r="W69" s="34" t="s">
        <v>653</v>
      </c>
      <c r="X69" s="34">
        <v>2022.07</v>
      </c>
      <c r="Y69" s="34">
        <f t="shared" si="1"/>
        <v>45</v>
      </c>
      <c r="Z69" s="34">
        <v>45</v>
      </c>
      <c r="AA69" s="34">
        <v>0</v>
      </c>
      <c r="AB69" s="34">
        <v>0</v>
      </c>
      <c r="AC69" s="34"/>
      <c r="AD69" s="20">
        <v>50</v>
      </c>
      <c r="AE69" s="20">
        <v>5</v>
      </c>
      <c r="AF69" s="20" t="s">
        <v>71</v>
      </c>
      <c r="AG69" s="20" t="s">
        <v>71</v>
      </c>
      <c r="AH69" s="20" t="s">
        <v>71</v>
      </c>
      <c r="AI69" s="20" t="s">
        <v>70</v>
      </c>
      <c r="AJ69" s="20" t="s">
        <v>71</v>
      </c>
      <c r="AK69" s="20" t="s">
        <v>71</v>
      </c>
      <c r="AL69" s="20" t="s">
        <v>72</v>
      </c>
      <c r="AM69" s="20" t="s">
        <v>71</v>
      </c>
      <c r="AN69" s="20" t="s">
        <v>72</v>
      </c>
      <c r="AO69" s="20" t="s">
        <v>654</v>
      </c>
      <c r="AP69" s="20">
        <v>13996758327</v>
      </c>
    </row>
    <row r="70" s="2" customFormat="true" ht="121.5" spans="1:42">
      <c r="A70" s="20">
        <v>62</v>
      </c>
      <c r="B70" s="22" t="s">
        <v>655</v>
      </c>
      <c r="C70" s="20" t="s">
        <v>220</v>
      </c>
      <c r="D70" s="20" t="s">
        <v>221</v>
      </c>
      <c r="E70" s="22" t="s">
        <v>656</v>
      </c>
      <c r="F70" s="20" t="s">
        <v>646</v>
      </c>
      <c r="G70" s="20" t="s">
        <v>657</v>
      </c>
      <c r="H70" s="22" t="s">
        <v>658</v>
      </c>
      <c r="I70" s="22" t="s">
        <v>659</v>
      </c>
      <c r="J70" s="22" t="s">
        <v>660</v>
      </c>
      <c r="K70" s="22" t="s">
        <v>660</v>
      </c>
      <c r="L70" s="22" t="s">
        <v>519</v>
      </c>
      <c r="M70" s="22" t="s">
        <v>520</v>
      </c>
      <c r="N70" s="22" t="s">
        <v>661</v>
      </c>
      <c r="O70" s="22" t="s">
        <v>662</v>
      </c>
      <c r="P70" s="22" t="s">
        <v>611</v>
      </c>
      <c r="Q70" s="22" t="s">
        <v>181</v>
      </c>
      <c r="R70" s="22" t="s">
        <v>356</v>
      </c>
      <c r="S70" s="22" t="s">
        <v>69</v>
      </c>
      <c r="T70" s="20" t="s">
        <v>652</v>
      </c>
      <c r="U70" s="20">
        <v>2022</v>
      </c>
      <c r="V70" s="20" t="s">
        <v>70</v>
      </c>
      <c r="W70" s="34">
        <v>2022.01</v>
      </c>
      <c r="X70" s="34">
        <v>2022.07</v>
      </c>
      <c r="Y70" s="34">
        <f t="shared" si="1"/>
        <v>150</v>
      </c>
      <c r="Z70" s="34">
        <v>100</v>
      </c>
      <c r="AA70" s="34">
        <v>0</v>
      </c>
      <c r="AB70" s="34">
        <v>0</v>
      </c>
      <c r="AC70" s="34">
        <v>50</v>
      </c>
      <c r="AD70" s="20">
        <v>410</v>
      </c>
      <c r="AE70" s="20">
        <v>30</v>
      </c>
      <c r="AF70" s="20" t="s">
        <v>71</v>
      </c>
      <c r="AG70" s="20" t="s">
        <v>71</v>
      </c>
      <c r="AH70" s="20" t="s">
        <v>71</v>
      </c>
      <c r="AI70" s="20" t="s">
        <v>70</v>
      </c>
      <c r="AJ70" s="20" t="s">
        <v>71</v>
      </c>
      <c r="AK70" s="20" t="s">
        <v>70</v>
      </c>
      <c r="AL70" s="20" t="s">
        <v>663</v>
      </c>
      <c r="AM70" s="20" t="s">
        <v>70</v>
      </c>
      <c r="AN70" s="20" t="s">
        <v>664</v>
      </c>
      <c r="AO70" s="20" t="s">
        <v>665</v>
      </c>
      <c r="AP70" s="20">
        <v>13908254324</v>
      </c>
    </row>
    <row r="71" s="2" customFormat="true" ht="121.5" spans="1:42">
      <c r="A71" s="20">
        <v>63</v>
      </c>
      <c r="B71" s="22" t="s">
        <v>666</v>
      </c>
      <c r="C71" s="20" t="s">
        <v>159</v>
      </c>
      <c r="D71" s="20" t="s">
        <v>235</v>
      </c>
      <c r="E71" s="22" t="s">
        <v>667</v>
      </c>
      <c r="F71" s="20" t="s">
        <v>646</v>
      </c>
      <c r="G71" s="20" t="s">
        <v>668</v>
      </c>
      <c r="H71" s="22" t="s">
        <v>669</v>
      </c>
      <c r="I71" s="22" t="s">
        <v>670</v>
      </c>
      <c r="J71" s="22" t="s">
        <v>671</v>
      </c>
      <c r="K71" s="22" t="s">
        <v>671</v>
      </c>
      <c r="L71" s="22" t="s">
        <v>519</v>
      </c>
      <c r="M71" s="22" t="s">
        <v>520</v>
      </c>
      <c r="N71" s="22" t="s">
        <v>672</v>
      </c>
      <c r="O71" s="22" t="s">
        <v>673</v>
      </c>
      <c r="P71" s="22" t="s">
        <v>674</v>
      </c>
      <c r="Q71" s="22" t="s">
        <v>230</v>
      </c>
      <c r="R71" s="22" t="s">
        <v>675</v>
      </c>
      <c r="S71" s="22" t="s">
        <v>69</v>
      </c>
      <c r="T71" s="20" t="s">
        <v>652</v>
      </c>
      <c r="U71" s="20">
        <v>2022</v>
      </c>
      <c r="V71" s="20" t="s">
        <v>70</v>
      </c>
      <c r="W71" s="34" t="s">
        <v>653</v>
      </c>
      <c r="X71" s="34">
        <v>2022.1</v>
      </c>
      <c r="Y71" s="34">
        <f t="shared" si="1"/>
        <v>72</v>
      </c>
      <c r="Z71" s="34">
        <v>72</v>
      </c>
      <c r="AA71" s="34">
        <v>0</v>
      </c>
      <c r="AB71" s="34">
        <v>0</v>
      </c>
      <c r="AC71" s="34"/>
      <c r="AD71" s="20">
        <v>500</v>
      </c>
      <c r="AE71" s="20">
        <v>32</v>
      </c>
      <c r="AF71" s="20" t="s">
        <v>71</v>
      </c>
      <c r="AG71" s="20" t="s">
        <v>71</v>
      </c>
      <c r="AH71" s="20" t="s">
        <v>71</v>
      </c>
      <c r="AI71" s="20" t="s">
        <v>70</v>
      </c>
      <c r="AJ71" s="20" t="s">
        <v>71</v>
      </c>
      <c r="AK71" s="20" t="s">
        <v>71</v>
      </c>
      <c r="AL71" s="20" t="s">
        <v>72</v>
      </c>
      <c r="AM71" s="20" t="s">
        <v>71</v>
      </c>
      <c r="AN71" s="20" t="s">
        <v>72</v>
      </c>
      <c r="AO71" s="20" t="s">
        <v>676</v>
      </c>
      <c r="AP71" s="20">
        <v>13996803578</v>
      </c>
    </row>
    <row r="72" s="2" customFormat="true" ht="108" spans="1:42">
      <c r="A72" s="20">
        <v>64</v>
      </c>
      <c r="B72" s="22" t="s">
        <v>677</v>
      </c>
      <c r="C72" s="20" t="s">
        <v>159</v>
      </c>
      <c r="D72" s="20" t="s">
        <v>235</v>
      </c>
      <c r="E72" s="22" t="s">
        <v>678</v>
      </c>
      <c r="F72" s="20" t="s">
        <v>646</v>
      </c>
      <c r="G72" s="20" t="s">
        <v>679</v>
      </c>
      <c r="H72" s="22" t="s">
        <v>680</v>
      </c>
      <c r="I72" s="22" t="s">
        <v>681</v>
      </c>
      <c r="J72" s="22" t="s">
        <v>682</v>
      </c>
      <c r="K72" s="22" t="s">
        <v>683</v>
      </c>
      <c r="L72" s="22" t="s">
        <v>519</v>
      </c>
      <c r="M72" s="22" t="s">
        <v>520</v>
      </c>
      <c r="N72" s="22" t="s">
        <v>684</v>
      </c>
      <c r="O72" s="22" t="s">
        <v>685</v>
      </c>
      <c r="P72" s="22" t="s">
        <v>686</v>
      </c>
      <c r="Q72" s="22" t="s">
        <v>181</v>
      </c>
      <c r="R72" s="22" t="s">
        <v>356</v>
      </c>
      <c r="S72" s="22" t="s">
        <v>69</v>
      </c>
      <c r="T72" s="20" t="s">
        <v>652</v>
      </c>
      <c r="U72" s="20">
        <v>2022</v>
      </c>
      <c r="V72" s="20" t="s">
        <v>70</v>
      </c>
      <c r="W72" s="34">
        <v>2022.01</v>
      </c>
      <c r="X72" s="34">
        <v>2022.1</v>
      </c>
      <c r="Y72" s="34">
        <f t="shared" si="1"/>
        <v>57.4</v>
      </c>
      <c r="Z72" s="34">
        <v>57.4</v>
      </c>
      <c r="AA72" s="34">
        <v>0</v>
      </c>
      <c r="AB72" s="34">
        <v>0</v>
      </c>
      <c r="AC72" s="34"/>
      <c r="AD72" s="20">
        <v>350</v>
      </c>
      <c r="AE72" s="20">
        <v>42</v>
      </c>
      <c r="AF72" s="20" t="s">
        <v>71</v>
      </c>
      <c r="AG72" s="20" t="s">
        <v>71</v>
      </c>
      <c r="AH72" s="20" t="s">
        <v>71</v>
      </c>
      <c r="AI72" s="20" t="s">
        <v>70</v>
      </c>
      <c r="AJ72" s="20" t="s">
        <v>71</v>
      </c>
      <c r="AK72" s="20" t="s">
        <v>71</v>
      </c>
      <c r="AL72" s="20" t="s">
        <v>72</v>
      </c>
      <c r="AM72" s="20" t="s">
        <v>71</v>
      </c>
      <c r="AN72" s="20" t="s">
        <v>72</v>
      </c>
      <c r="AO72" s="20" t="s">
        <v>687</v>
      </c>
      <c r="AP72" s="20">
        <v>13609477446</v>
      </c>
    </row>
    <row r="73" s="2" customFormat="true" ht="297" spans="1:42">
      <c r="A73" s="20">
        <v>65</v>
      </c>
      <c r="B73" s="22" t="s">
        <v>688</v>
      </c>
      <c r="C73" s="20" t="s">
        <v>159</v>
      </c>
      <c r="D73" s="20" t="s">
        <v>160</v>
      </c>
      <c r="E73" s="22" t="s">
        <v>689</v>
      </c>
      <c r="F73" s="20" t="s">
        <v>646</v>
      </c>
      <c r="G73" s="20" t="s">
        <v>668</v>
      </c>
      <c r="H73" s="22" t="s">
        <v>690</v>
      </c>
      <c r="I73" s="22" t="s">
        <v>691</v>
      </c>
      <c r="J73" s="22" t="s">
        <v>689</v>
      </c>
      <c r="K73" s="22" t="s">
        <v>689</v>
      </c>
      <c r="L73" s="22" t="s">
        <v>519</v>
      </c>
      <c r="M73" s="22" t="s">
        <v>520</v>
      </c>
      <c r="N73" s="22" t="s">
        <v>692</v>
      </c>
      <c r="O73" s="22" t="s">
        <v>693</v>
      </c>
      <c r="P73" s="22" t="s">
        <v>694</v>
      </c>
      <c r="Q73" s="22" t="s">
        <v>230</v>
      </c>
      <c r="R73" s="22" t="s">
        <v>356</v>
      </c>
      <c r="S73" s="22" t="s">
        <v>69</v>
      </c>
      <c r="T73" s="20" t="s">
        <v>652</v>
      </c>
      <c r="U73" s="20">
        <v>2022</v>
      </c>
      <c r="V73" s="20" t="s">
        <v>70</v>
      </c>
      <c r="W73" s="34" t="s">
        <v>653</v>
      </c>
      <c r="X73" s="34">
        <v>2022.1</v>
      </c>
      <c r="Y73" s="34">
        <f t="shared" si="1"/>
        <v>60</v>
      </c>
      <c r="Z73" s="34">
        <v>20</v>
      </c>
      <c r="AA73" s="34">
        <v>40</v>
      </c>
      <c r="AB73" s="34">
        <v>0</v>
      </c>
      <c r="AC73" s="34">
        <v>0</v>
      </c>
      <c r="AD73" s="20">
        <v>700</v>
      </c>
      <c r="AE73" s="20">
        <v>94</v>
      </c>
      <c r="AF73" s="20" t="s">
        <v>71</v>
      </c>
      <c r="AG73" s="20" t="s">
        <v>71</v>
      </c>
      <c r="AH73" s="20" t="s">
        <v>70</v>
      </c>
      <c r="AI73" s="20" t="s">
        <v>71</v>
      </c>
      <c r="AJ73" s="20" t="s">
        <v>71</v>
      </c>
      <c r="AK73" s="20" t="s">
        <v>71</v>
      </c>
      <c r="AL73" s="20" t="s">
        <v>72</v>
      </c>
      <c r="AM73" s="20" t="s">
        <v>71</v>
      </c>
      <c r="AN73" s="20" t="s">
        <v>72</v>
      </c>
      <c r="AO73" s="20" t="s">
        <v>676</v>
      </c>
      <c r="AP73" s="20">
        <v>13996803578</v>
      </c>
    </row>
    <row r="74" s="2" customFormat="true" ht="108" spans="1:42">
      <c r="A74" s="20">
        <v>66</v>
      </c>
      <c r="B74" s="22" t="s">
        <v>695</v>
      </c>
      <c r="C74" s="20" t="s">
        <v>220</v>
      </c>
      <c r="D74" s="20" t="s">
        <v>221</v>
      </c>
      <c r="E74" s="22" t="s">
        <v>696</v>
      </c>
      <c r="F74" s="20" t="s">
        <v>646</v>
      </c>
      <c r="G74" s="20" t="s">
        <v>647</v>
      </c>
      <c r="H74" s="22" t="s">
        <v>697</v>
      </c>
      <c r="I74" s="22" t="s">
        <v>698</v>
      </c>
      <c r="J74" s="22" t="s">
        <v>696</v>
      </c>
      <c r="K74" s="22" t="s">
        <v>699</v>
      </c>
      <c r="L74" s="22" t="s">
        <v>519</v>
      </c>
      <c r="M74" s="22" t="s">
        <v>520</v>
      </c>
      <c r="N74" s="22" t="s">
        <v>700</v>
      </c>
      <c r="O74" s="22" t="s">
        <v>701</v>
      </c>
      <c r="P74" s="22" t="s">
        <v>611</v>
      </c>
      <c r="Q74" s="22" t="s">
        <v>181</v>
      </c>
      <c r="R74" s="22" t="s">
        <v>356</v>
      </c>
      <c r="S74" s="22" t="s">
        <v>69</v>
      </c>
      <c r="T74" s="20" t="s">
        <v>652</v>
      </c>
      <c r="U74" s="20">
        <v>2022</v>
      </c>
      <c r="V74" s="20" t="s">
        <v>70</v>
      </c>
      <c r="W74" s="34" t="s">
        <v>653</v>
      </c>
      <c r="X74" s="36">
        <v>2022.1</v>
      </c>
      <c r="Y74" s="34">
        <f t="shared" si="1"/>
        <v>44</v>
      </c>
      <c r="Z74" s="34">
        <v>29</v>
      </c>
      <c r="AA74" s="34">
        <v>0</v>
      </c>
      <c r="AB74" s="34">
        <v>0</v>
      </c>
      <c r="AC74" s="34">
        <v>15</v>
      </c>
      <c r="AD74" s="20">
        <v>10</v>
      </c>
      <c r="AE74" s="20">
        <v>5</v>
      </c>
      <c r="AF74" s="20" t="s">
        <v>71</v>
      </c>
      <c r="AG74" s="20" t="s">
        <v>71</v>
      </c>
      <c r="AH74" s="20" t="s">
        <v>71</v>
      </c>
      <c r="AI74" s="20" t="s">
        <v>70</v>
      </c>
      <c r="AJ74" s="20" t="s">
        <v>71</v>
      </c>
      <c r="AK74" s="20" t="s">
        <v>71</v>
      </c>
      <c r="AL74" s="20" t="s">
        <v>72</v>
      </c>
      <c r="AM74" s="20" t="s">
        <v>71</v>
      </c>
      <c r="AN74" s="20" t="s">
        <v>72</v>
      </c>
      <c r="AO74" s="20" t="s">
        <v>702</v>
      </c>
      <c r="AP74" s="20">
        <v>17726606441</v>
      </c>
    </row>
    <row r="75" s="2" customFormat="true" ht="67.5" spans="1:42">
      <c r="A75" s="20">
        <v>67</v>
      </c>
      <c r="B75" s="22" t="s">
        <v>703</v>
      </c>
      <c r="C75" s="36" t="s">
        <v>159</v>
      </c>
      <c r="D75" s="36" t="s">
        <v>160</v>
      </c>
      <c r="E75" s="36" t="str">
        <f>VLOOKUP(A:A,[6]Sheet1!$A:$I,9,1)</f>
        <v>2000平方米场地平整：包括土石方开挖和堡坎；新建农产品交易中心一处：建筑面积300平方米，占地面积210平方米。</v>
      </c>
      <c r="F75" s="36" t="str">
        <f>VLOOKUP(A:A,[6]Sheet1!$A:$I,4,1)</f>
        <v>新建</v>
      </c>
      <c r="G75" s="36" t="str">
        <f>VLOOKUP(A:A,[6]Sheet1!$A:$I,5,1)</f>
        <v>金禾村</v>
      </c>
      <c r="H75" s="21" t="str">
        <f>VLOOKUP(A:A,[6]Sheet1!$A:$P,15,1)</f>
        <v>促进辖区内农产品交易，壮大金禾村集体经济，为3户及以上低收入人群提供就业岗位。</v>
      </c>
      <c r="I75" s="21" t="str">
        <f>VLOOKUP(A:A,[6]Sheet1!$A:$P,16,1)</f>
        <v>解决全村已脱贫户、脱贫监测户、边缘户等人群就业岗位2-5个。</v>
      </c>
      <c r="J75" s="21" t="s">
        <v>704</v>
      </c>
      <c r="K75" s="21" t="s">
        <v>705</v>
      </c>
      <c r="L75" s="21" t="s">
        <v>189</v>
      </c>
      <c r="M75" s="21" t="s">
        <v>177</v>
      </c>
      <c r="N75" s="21" t="s">
        <v>706</v>
      </c>
      <c r="O75" s="21" t="s">
        <v>707</v>
      </c>
      <c r="P75" s="21" t="s">
        <v>708</v>
      </c>
      <c r="Q75" s="21" t="s">
        <v>709</v>
      </c>
      <c r="R75" s="24" t="s">
        <v>194</v>
      </c>
      <c r="S75" s="22" t="s">
        <v>69</v>
      </c>
      <c r="T75" s="36" t="s">
        <v>710</v>
      </c>
      <c r="U75" s="36">
        <v>2022</v>
      </c>
      <c r="V75" s="36" t="s">
        <v>70</v>
      </c>
      <c r="W75" s="35">
        <v>2022.01</v>
      </c>
      <c r="X75" s="35" t="s">
        <v>407</v>
      </c>
      <c r="Y75" s="34">
        <f t="shared" si="1"/>
        <v>50</v>
      </c>
      <c r="Z75" s="34">
        <v>50</v>
      </c>
      <c r="AA75" s="34"/>
      <c r="AB75" s="34"/>
      <c r="AC75" s="34"/>
      <c r="AD75" s="36">
        <v>230</v>
      </c>
      <c r="AE75" s="36">
        <v>63</v>
      </c>
      <c r="AF75" s="36" t="s">
        <v>71</v>
      </c>
      <c r="AG75" s="36" t="s">
        <v>71</v>
      </c>
      <c r="AH75" s="36" t="s">
        <v>71</v>
      </c>
      <c r="AI75" s="36" t="s">
        <v>70</v>
      </c>
      <c r="AJ75" s="36" t="s">
        <v>71</v>
      </c>
      <c r="AK75" s="36" t="s">
        <v>71</v>
      </c>
      <c r="AL75" s="36"/>
      <c r="AM75" s="36" t="s">
        <v>71</v>
      </c>
      <c r="AN75" s="36"/>
      <c r="AO75" s="36" t="s">
        <v>711</v>
      </c>
      <c r="AP75" s="36">
        <v>13709473901</v>
      </c>
    </row>
    <row r="76" s="2" customFormat="true" ht="94.5" spans="1:42">
      <c r="A76" s="20">
        <v>68</v>
      </c>
      <c r="B76" s="22" t="s">
        <v>712</v>
      </c>
      <c r="C76" s="36" t="s">
        <v>220</v>
      </c>
      <c r="D76" s="36" t="s">
        <v>221</v>
      </c>
      <c r="E76" s="36" t="str">
        <f>VLOOKUP(A:A,[6]Sheet1!$A:$I,9,1)</f>
        <v>1.金花村500亩高标准白茶后期管护，复合肥、有机肥、人工费等；2.自动化机器成品包装设备一台，广告包装宣传设计；3.订制包装礼盒2000套，普通包装盒1000套。</v>
      </c>
      <c r="F76" s="36" t="str">
        <f>VLOOKUP(A:A,[6]Sheet1!$A:$I,4,1)</f>
        <v>新建</v>
      </c>
      <c r="G76" s="36" t="str">
        <f>VLOOKUP(A:A,[6]Sheet1!$A:$I,5,1)</f>
        <v>金花村</v>
      </c>
      <c r="H76" s="21" t="str">
        <f>VLOOKUP(A:A,[6]Sheet1!$A:$P,15,1)</f>
        <v>项目实施后可有效拉动区域经济增长，为脱贫户的一般农户提供就业岗位。</v>
      </c>
      <c r="I76" s="21" t="str">
        <f>VLOOKUP(A:A,[6]Sheet1!$A:$P,16,1)</f>
        <v>脱贫户和村民代表参加项目确定会议、决议。农户通过土地流转、就近务工增加收入。</v>
      </c>
      <c r="J76" s="21" t="s">
        <v>713</v>
      </c>
      <c r="K76" s="21" t="s">
        <v>714</v>
      </c>
      <c r="L76" s="21" t="s">
        <v>189</v>
      </c>
      <c r="M76" s="21" t="s">
        <v>177</v>
      </c>
      <c r="N76" s="21" t="s">
        <v>715</v>
      </c>
      <c r="O76" s="21" t="s">
        <v>716</v>
      </c>
      <c r="P76" s="21" t="s">
        <v>717</v>
      </c>
      <c r="Q76" s="21" t="s">
        <v>718</v>
      </c>
      <c r="R76" s="24" t="s">
        <v>194</v>
      </c>
      <c r="S76" s="22" t="s">
        <v>69</v>
      </c>
      <c r="T76" s="36" t="s">
        <v>710</v>
      </c>
      <c r="U76" s="36">
        <v>2022</v>
      </c>
      <c r="V76" s="36" t="s">
        <v>70</v>
      </c>
      <c r="W76" s="35">
        <v>2022.01</v>
      </c>
      <c r="X76" s="35" t="s">
        <v>407</v>
      </c>
      <c r="Y76" s="34">
        <f t="shared" si="1"/>
        <v>104</v>
      </c>
      <c r="Z76" s="34">
        <v>69</v>
      </c>
      <c r="AA76" s="34"/>
      <c r="AB76" s="34"/>
      <c r="AC76" s="34">
        <v>35</v>
      </c>
      <c r="AD76" s="36">
        <v>50</v>
      </c>
      <c r="AE76" s="36">
        <v>12</v>
      </c>
      <c r="AF76" s="36" t="s">
        <v>71</v>
      </c>
      <c r="AG76" s="36" t="s">
        <v>71</v>
      </c>
      <c r="AH76" s="36" t="s">
        <v>71</v>
      </c>
      <c r="AI76" s="36" t="s">
        <v>70</v>
      </c>
      <c r="AJ76" s="36" t="s">
        <v>71</v>
      </c>
      <c r="AK76" s="36" t="s">
        <v>71</v>
      </c>
      <c r="AL76" s="36"/>
      <c r="AM76" s="36" t="s">
        <v>71</v>
      </c>
      <c r="AN76" s="36"/>
      <c r="AO76" s="36" t="s">
        <v>711</v>
      </c>
      <c r="AP76" s="36">
        <v>13709473901</v>
      </c>
    </row>
    <row r="77" s="2" customFormat="true" ht="54" spans="1:42">
      <c r="A77" s="20">
        <v>69</v>
      </c>
      <c r="B77" s="22" t="s">
        <v>719</v>
      </c>
      <c r="C77" s="36" t="s">
        <v>220</v>
      </c>
      <c r="D77" s="36" t="s">
        <v>221</v>
      </c>
      <c r="E77" s="36" t="str">
        <f>VLOOKUP(A:A,[6]Sheet1!$A:$I,9,1)</f>
        <v>购买茶叶光波多功能机一台。</v>
      </c>
      <c r="F77" s="36" t="str">
        <f>VLOOKUP(A:A,[6]Sheet1!$A:$I,4,1)</f>
        <v>新建</v>
      </c>
      <c r="G77" s="36" t="str">
        <f>VLOOKUP(A:A,[6]Sheet1!$A:$I,5,1)</f>
        <v>永福村</v>
      </c>
      <c r="H77" s="21" t="str">
        <f>VLOOKUP(A:A,[6]Sheet1!$A:$P,15,1)</f>
        <v>项目实施后可有效拉动区域经济增长，为脱贫户的一般农户提供就业岗位。</v>
      </c>
      <c r="I77" s="21" t="str">
        <f>VLOOKUP(A:A,[6]Sheet1!$A:$P,16,1)</f>
        <v>脱贫户和村民代表参加项目确定会议、决议。农户通过土地流转、就近务工增加收入。</v>
      </c>
      <c r="J77" s="21" t="s">
        <v>720</v>
      </c>
      <c r="K77" s="21" t="s">
        <v>721</v>
      </c>
      <c r="L77" s="21" t="s">
        <v>189</v>
      </c>
      <c r="M77" s="21" t="s">
        <v>177</v>
      </c>
      <c r="N77" s="21" t="s">
        <v>722</v>
      </c>
      <c r="O77" s="22" t="s">
        <v>716</v>
      </c>
      <c r="P77" s="22" t="s">
        <v>723</v>
      </c>
      <c r="Q77" s="21" t="s">
        <v>718</v>
      </c>
      <c r="R77" s="24" t="s">
        <v>194</v>
      </c>
      <c r="S77" s="22" t="s">
        <v>69</v>
      </c>
      <c r="T77" s="36" t="s">
        <v>710</v>
      </c>
      <c r="U77" s="36">
        <v>2022</v>
      </c>
      <c r="V77" s="36" t="s">
        <v>70</v>
      </c>
      <c r="W77" s="35">
        <v>2022.01</v>
      </c>
      <c r="X77" s="35" t="s">
        <v>407</v>
      </c>
      <c r="Y77" s="34">
        <f t="shared" si="1"/>
        <v>52.8</v>
      </c>
      <c r="Z77" s="34">
        <v>35</v>
      </c>
      <c r="AA77" s="34"/>
      <c r="AB77" s="34"/>
      <c r="AC77" s="34">
        <v>17.8</v>
      </c>
      <c r="AD77" s="36">
        <v>100</v>
      </c>
      <c r="AE77" s="36">
        <v>35</v>
      </c>
      <c r="AF77" s="36" t="s">
        <v>71</v>
      </c>
      <c r="AG77" s="36" t="s">
        <v>71</v>
      </c>
      <c r="AH77" s="36" t="s">
        <v>71</v>
      </c>
      <c r="AI77" s="36" t="s">
        <v>70</v>
      </c>
      <c r="AJ77" s="36" t="s">
        <v>71</v>
      </c>
      <c r="AK77" s="36" t="s">
        <v>71</v>
      </c>
      <c r="AL77" s="36"/>
      <c r="AM77" s="36" t="s">
        <v>71</v>
      </c>
      <c r="AN77" s="36"/>
      <c r="AO77" s="36" t="s">
        <v>711</v>
      </c>
      <c r="AP77" s="36">
        <v>13709473901</v>
      </c>
    </row>
    <row r="78" s="2" customFormat="true" ht="67.5" spans="1:42">
      <c r="A78" s="20">
        <v>70</v>
      </c>
      <c r="B78" s="22" t="s">
        <v>724</v>
      </c>
      <c r="C78" s="36" t="s">
        <v>220</v>
      </c>
      <c r="D78" s="36" t="s">
        <v>615</v>
      </c>
      <c r="E78" s="36" t="str">
        <f>VLOOKUP(A:A,[6]Sheet1!$A:$I,9,1)</f>
        <v>1.开挖土方6000方，改建山坪塘一口2500㎡；2.新建休闲凉亭1座，新修步游道2公里；3.种植观赏性树木、果树等5亩。</v>
      </c>
      <c r="F78" s="36" t="str">
        <f>VLOOKUP(A:A,[6]Sheet1!$A:$I,4,1)</f>
        <v>改扩建</v>
      </c>
      <c r="G78" s="36" t="str">
        <f>VLOOKUP(A:A,[6]Sheet1!$A:$I,5,1)</f>
        <v>金星社区</v>
      </c>
      <c r="H78" s="21" t="str">
        <f>VLOOKUP(A:A,[6]Sheet1!$A:$P,15,1)</f>
        <v>项目实施可带动南川及周边40人参与务工，增加收入。</v>
      </c>
      <c r="I78" s="21" t="str">
        <f>VLOOKUP(A:A,[6]Sheet1!$A:$P,16,1)</f>
        <v>1.通过农业项目财政补助资金股权化方案，获得分红收益；
2.通过提供新增岗位获得就业机会，带动群众获得收益。</v>
      </c>
      <c r="J78" s="21" t="s">
        <v>725</v>
      </c>
      <c r="K78" s="21" t="s">
        <v>726</v>
      </c>
      <c r="L78" s="21" t="s">
        <v>189</v>
      </c>
      <c r="M78" s="21" t="s">
        <v>177</v>
      </c>
      <c r="N78" s="21" t="s">
        <v>727</v>
      </c>
      <c r="O78" s="22" t="s">
        <v>728</v>
      </c>
      <c r="P78" s="22" t="s">
        <v>729</v>
      </c>
      <c r="Q78" s="21" t="s">
        <v>718</v>
      </c>
      <c r="R78" s="24" t="s">
        <v>194</v>
      </c>
      <c r="S78" s="22" t="s">
        <v>69</v>
      </c>
      <c r="T78" s="36" t="s">
        <v>710</v>
      </c>
      <c r="U78" s="36">
        <v>2022</v>
      </c>
      <c r="V78" s="36" t="s">
        <v>70</v>
      </c>
      <c r="W78" s="35">
        <v>2022.01</v>
      </c>
      <c r="X78" s="35" t="s">
        <v>407</v>
      </c>
      <c r="Y78" s="34">
        <f t="shared" si="1"/>
        <v>160</v>
      </c>
      <c r="Z78" s="34">
        <v>100</v>
      </c>
      <c r="AA78" s="34"/>
      <c r="AB78" s="34"/>
      <c r="AC78" s="34">
        <v>60</v>
      </c>
      <c r="AD78" s="36">
        <v>40</v>
      </c>
      <c r="AE78" s="36">
        <v>5</v>
      </c>
      <c r="AF78" s="36" t="s">
        <v>71</v>
      </c>
      <c r="AG78" s="36" t="s">
        <v>71</v>
      </c>
      <c r="AH78" s="36" t="s">
        <v>71</v>
      </c>
      <c r="AI78" s="36" t="s">
        <v>70</v>
      </c>
      <c r="AJ78" s="36" t="s">
        <v>71</v>
      </c>
      <c r="AK78" s="36" t="s">
        <v>71</v>
      </c>
      <c r="AL78" s="36"/>
      <c r="AM78" s="36" t="s">
        <v>71</v>
      </c>
      <c r="AN78" s="36"/>
      <c r="AO78" s="36" t="s">
        <v>711</v>
      </c>
      <c r="AP78" s="36">
        <v>13709473901</v>
      </c>
    </row>
    <row r="79" s="2" customFormat="true" ht="54" spans="1:42">
      <c r="A79" s="20">
        <v>71</v>
      </c>
      <c r="B79" s="24" t="s">
        <v>730</v>
      </c>
      <c r="C79" s="20" t="s">
        <v>220</v>
      </c>
      <c r="D79" s="20" t="s">
        <v>221</v>
      </c>
      <c r="E79" s="22" t="s">
        <v>731</v>
      </c>
      <c r="F79" s="20" t="s">
        <v>646</v>
      </c>
      <c r="G79" s="20" t="s">
        <v>732</v>
      </c>
      <c r="H79" s="22" t="s">
        <v>733</v>
      </c>
      <c r="I79" s="22" t="s">
        <v>734</v>
      </c>
      <c r="J79" s="22" t="s">
        <v>731</v>
      </c>
      <c r="K79" s="22" t="s">
        <v>735</v>
      </c>
      <c r="L79" s="21" t="s">
        <v>189</v>
      </c>
      <c r="M79" s="21" t="s">
        <v>177</v>
      </c>
      <c r="N79" s="22" t="s">
        <v>736</v>
      </c>
      <c r="O79" s="22" t="s">
        <v>737</v>
      </c>
      <c r="P79" s="22" t="s">
        <v>738</v>
      </c>
      <c r="Q79" s="22" t="s">
        <v>230</v>
      </c>
      <c r="R79" s="24" t="s">
        <v>194</v>
      </c>
      <c r="S79" s="22" t="s">
        <v>69</v>
      </c>
      <c r="T79" s="20" t="s">
        <v>383</v>
      </c>
      <c r="U79" s="20">
        <v>2022</v>
      </c>
      <c r="V79" s="20" t="s">
        <v>70</v>
      </c>
      <c r="W79" s="20">
        <v>2022.3</v>
      </c>
      <c r="X79" s="20">
        <v>2022.12</v>
      </c>
      <c r="Y79" s="34">
        <v>100</v>
      </c>
      <c r="Z79" s="34">
        <v>100</v>
      </c>
      <c r="AA79" s="34">
        <v>0</v>
      </c>
      <c r="AB79" s="34">
        <v>0</v>
      </c>
      <c r="AC79" s="34">
        <v>0</v>
      </c>
      <c r="AD79" s="20">
        <v>50</v>
      </c>
      <c r="AE79" s="20">
        <v>5</v>
      </c>
      <c r="AF79" s="20" t="s">
        <v>71</v>
      </c>
      <c r="AG79" s="20" t="s">
        <v>71</v>
      </c>
      <c r="AH79" s="20" t="s">
        <v>71</v>
      </c>
      <c r="AI79" s="20" t="s">
        <v>70</v>
      </c>
      <c r="AJ79" s="20" t="s">
        <v>71</v>
      </c>
      <c r="AK79" s="20" t="s">
        <v>71</v>
      </c>
      <c r="AL79" s="20"/>
      <c r="AM79" s="20" t="s">
        <v>71</v>
      </c>
      <c r="AN79" s="20"/>
      <c r="AO79" s="20" t="s">
        <v>384</v>
      </c>
      <c r="AP79" s="20">
        <v>71632008</v>
      </c>
    </row>
    <row r="80" s="2" customFormat="true" ht="54" spans="1:42">
      <c r="A80" s="20">
        <v>72</v>
      </c>
      <c r="B80" s="24" t="s">
        <v>739</v>
      </c>
      <c r="C80" s="28" t="s">
        <v>159</v>
      </c>
      <c r="D80" s="20" t="s">
        <v>160</v>
      </c>
      <c r="E80" s="24" t="s">
        <v>740</v>
      </c>
      <c r="F80" s="36" t="s">
        <v>646</v>
      </c>
      <c r="G80" s="28" t="s">
        <v>397</v>
      </c>
      <c r="H80" s="24" t="s">
        <v>741</v>
      </c>
      <c r="I80" s="24" t="s">
        <v>742</v>
      </c>
      <c r="J80" s="24" t="s">
        <v>743</v>
      </c>
      <c r="K80" s="21" t="s">
        <v>744</v>
      </c>
      <c r="L80" s="21" t="s">
        <v>189</v>
      </c>
      <c r="M80" s="21" t="s">
        <v>177</v>
      </c>
      <c r="N80" s="21" t="s">
        <v>745</v>
      </c>
      <c r="O80" s="22" t="s">
        <v>746</v>
      </c>
      <c r="P80" s="24" t="s">
        <v>747</v>
      </c>
      <c r="Q80" s="21" t="s">
        <v>718</v>
      </c>
      <c r="R80" s="24" t="s">
        <v>194</v>
      </c>
      <c r="S80" s="22" t="s">
        <v>69</v>
      </c>
      <c r="T80" s="28" t="s">
        <v>748</v>
      </c>
      <c r="U80" s="36">
        <v>2022</v>
      </c>
      <c r="V80" s="36" t="s">
        <v>70</v>
      </c>
      <c r="W80" s="35" t="s">
        <v>749</v>
      </c>
      <c r="X80" s="35" t="s">
        <v>407</v>
      </c>
      <c r="Y80" s="34">
        <v>100</v>
      </c>
      <c r="Z80" s="34">
        <v>100</v>
      </c>
      <c r="AA80" s="34"/>
      <c r="AB80" s="34"/>
      <c r="AC80" s="47"/>
      <c r="AD80" s="36">
        <v>200</v>
      </c>
      <c r="AE80" s="36">
        <v>36</v>
      </c>
      <c r="AF80" s="36" t="s">
        <v>71</v>
      </c>
      <c r="AG80" s="36" t="s">
        <v>71</v>
      </c>
      <c r="AH80" s="36" t="s">
        <v>71</v>
      </c>
      <c r="AI80" s="36" t="s">
        <v>71</v>
      </c>
      <c r="AJ80" s="36" t="s">
        <v>71</v>
      </c>
      <c r="AK80" s="36" t="s">
        <v>71</v>
      </c>
      <c r="AL80" s="36"/>
      <c r="AM80" s="36" t="s">
        <v>71</v>
      </c>
      <c r="AN80" s="36"/>
      <c r="AO80" s="36"/>
      <c r="AP80" s="36"/>
    </row>
    <row r="81" s="2" customFormat="true" ht="67.5" spans="1:42">
      <c r="A81" s="20">
        <v>73</v>
      </c>
      <c r="B81" s="24" t="s">
        <v>750</v>
      </c>
      <c r="C81" s="36" t="s">
        <v>159</v>
      </c>
      <c r="D81" s="36" t="s">
        <v>235</v>
      </c>
      <c r="E81" s="36" t="s">
        <v>751</v>
      </c>
      <c r="F81" s="36" t="s">
        <v>646</v>
      </c>
      <c r="G81" s="36" t="s">
        <v>752</v>
      </c>
      <c r="H81" s="21" t="s">
        <v>753</v>
      </c>
      <c r="I81" s="21" t="s">
        <v>754</v>
      </c>
      <c r="J81" s="21" t="s">
        <v>755</v>
      </c>
      <c r="K81" s="21" t="s">
        <v>751</v>
      </c>
      <c r="L81" s="21" t="s">
        <v>225</v>
      </c>
      <c r="M81" s="21" t="s">
        <v>251</v>
      </c>
      <c r="N81" s="21" t="s">
        <v>521</v>
      </c>
      <c r="O81" s="22" t="s">
        <v>242</v>
      </c>
      <c r="P81" s="22" t="s">
        <v>756</v>
      </c>
      <c r="Q81" s="21" t="s">
        <v>230</v>
      </c>
      <c r="R81" s="29" t="s">
        <v>757</v>
      </c>
      <c r="S81" s="22" t="s">
        <v>69</v>
      </c>
      <c r="T81" s="36" t="s">
        <v>244</v>
      </c>
      <c r="U81" s="36">
        <v>2022</v>
      </c>
      <c r="V81" s="36" t="s">
        <v>70</v>
      </c>
      <c r="W81" s="35">
        <v>2022.1</v>
      </c>
      <c r="X81" s="35">
        <v>2022.12</v>
      </c>
      <c r="Y81" s="34">
        <v>44</v>
      </c>
      <c r="Z81" s="34">
        <v>20</v>
      </c>
      <c r="AA81" s="34">
        <v>0</v>
      </c>
      <c r="AB81" s="34">
        <v>24</v>
      </c>
      <c r="AC81" s="34">
        <v>0</v>
      </c>
      <c r="AD81" s="36">
        <v>1000</v>
      </c>
      <c r="AE81" s="36">
        <v>60</v>
      </c>
      <c r="AF81" s="36" t="s">
        <v>71</v>
      </c>
      <c r="AG81" s="36" t="s">
        <v>71</v>
      </c>
      <c r="AH81" s="36" t="s">
        <v>71</v>
      </c>
      <c r="AI81" s="36" t="s">
        <v>70</v>
      </c>
      <c r="AJ81" s="36" t="s">
        <v>70</v>
      </c>
      <c r="AK81" s="36" t="s">
        <v>71</v>
      </c>
      <c r="AL81" s="36" t="s">
        <v>71</v>
      </c>
      <c r="AM81" s="36" t="s">
        <v>71</v>
      </c>
      <c r="AN81" s="36" t="s">
        <v>71</v>
      </c>
      <c r="AO81" s="36" t="s">
        <v>233</v>
      </c>
      <c r="AP81" s="36">
        <v>13709466604</v>
      </c>
    </row>
    <row r="82" s="2" customFormat="true" ht="54" spans="1:42">
      <c r="A82" s="20">
        <v>74</v>
      </c>
      <c r="B82" s="22" t="s">
        <v>758</v>
      </c>
      <c r="C82" s="28" t="s">
        <v>159</v>
      </c>
      <c r="D82" s="20" t="s">
        <v>759</v>
      </c>
      <c r="E82" s="24" t="s">
        <v>760</v>
      </c>
      <c r="F82" s="28" t="s">
        <v>646</v>
      </c>
      <c r="G82" s="20" t="s">
        <v>761</v>
      </c>
      <c r="H82" s="24" t="s">
        <v>762</v>
      </c>
      <c r="I82" s="24" t="s">
        <v>763</v>
      </c>
      <c r="J82" s="24" t="s">
        <v>760</v>
      </c>
      <c r="K82" s="22" t="s">
        <v>764</v>
      </c>
      <c r="L82" s="22" t="s">
        <v>765</v>
      </c>
      <c r="M82" s="22" t="s">
        <v>766</v>
      </c>
      <c r="N82" s="22" t="s">
        <v>767</v>
      </c>
      <c r="O82" s="22" t="s">
        <v>768</v>
      </c>
      <c r="P82" s="24" t="s">
        <v>769</v>
      </c>
      <c r="Q82" s="22" t="s">
        <v>770</v>
      </c>
      <c r="R82" s="22" t="s">
        <v>771</v>
      </c>
      <c r="S82" s="22" t="s">
        <v>69</v>
      </c>
      <c r="T82" s="20" t="s">
        <v>772</v>
      </c>
      <c r="U82" s="20" t="s">
        <v>773</v>
      </c>
      <c r="V82" s="20" t="s">
        <v>70</v>
      </c>
      <c r="W82" s="35" t="s">
        <v>749</v>
      </c>
      <c r="X82" s="60" t="s">
        <v>774</v>
      </c>
      <c r="Y82" s="49">
        <v>9</v>
      </c>
      <c r="Z82" s="49">
        <v>9</v>
      </c>
      <c r="AA82" s="49">
        <v>0</v>
      </c>
      <c r="AB82" s="49">
        <v>0</v>
      </c>
      <c r="AC82" s="49"/>
      <c r="AD82" s="52">
        <v>180</v>
      </c>
      <c r="AE82" s="52">
        <v>35</v>
      </c>
      <c r="AF82" s="20" t="s">
        <v>71</v>
      </c>
      <c r="AG82" s="20" t="s">
        <v>71</v>
      </c>
      <c r="AH82" s="20" t="s">
        <v>71</v>
      </c>
      <c r="AI82" s="20" t="s">
        <v>70</v>
      </c>
      <c r="AJ82" s="20" t="s">
        <v>71</v>
      </c>
      <c r="AK82" s="20" t="s">
        <v>71</v>
      </c>
      <c r="AL82" s="20" t="s">
        <v>72</v>
      </c>
      <c r="AM82" s="20" t="s">
        <v>71</v>
      </c>
      <c r="AN82" s="20" t="s">
        <v>775</v>
      </c>
      <c r="AO82" s="20" t="s">
        <v>776</v>
      </c>
      <c r="AP82" s="20">
        <v>13594501010</v>
      </c>
    </row>
    <row r="83" s="2" customFormat="true" ht="54" spans="1:42">
      <c r="A83" s="20">
        <v>75</v>
      </c>
      <c r="B83" s="24" t="s">
        <v>777</v>
      </c>
      <c r="C83" s="20" t="s">
        <v>159</v>
      </c>
      <c r="D83" s="52" t="s">
        <v>778</v>
      </c>
      <c r="E83" s="31" t="s">
        <v>779</v>
      </c>
      <c r="F83" s="28" t="s">
        <v>646</v>
      </c>
      <c r="G83" s="52" t="s">
        <v>780</v>
      </c>
      <c r="H83" s="22" t="s">
        <v>781</v>
      </c>
      <c r="I83" s="58" t="s">
        <v>782</v>
      </c>
      <c r="J83" s="22" t="s">
        <v>779</v>
      </c>
      <c r="K83" s="22" t="s">
        <v>783</v>
      </c>
      <c r="L83" s="22" t="s">
        <v>765</v>
      </c>
      <c r="M83" s="22" t="s">
        <v>766</v>
      </c>
      <c r="N83" s="22" t="s">
        <v>784</v>
      </c>
      <c r="O83" s="22" t="s">
        <v>785</v>
      </c>
      <c r="P83" s="24" t="s">
        <v>786</v>
      </c>
      <c r="Q83" s="22" t="s">
        <v>770</v>
      </c>
      <c r="R83" s="22" t="s">
        <v>771</v>
      </c>
      <c r="S83" s="22" t="s">
        <v>69</v>
      </c>
      <c r="T83" s="20" t="s">
        <v>772</v>
      </c>
      <c r="U83" s="20" t="s">
        <v>773</v>
      </c>
      <c r="V83" s="20" t="s">
        <v>70</v>
      </c>
      <c r="W83" s="35" t="s">
        <v>749</v>
      </c>
      <c r="X83" s="60" t="s">
        <v>774</v>
      </c>
      <c r="Y83" s="49">
        <v>30</v>
      </c>
      <c r="Z83" s="49">
        <v>30</v>
      </c>
      <c r="AA83" s="49"/>
      <c r="AB83" s="49"/>
      <c r="AC83" s="49"/>
      <c r="AD83" s="52">
        <v>248</v>
      </c>
      <c r="AE83" s="52">
        <v>34</v>
      </c>
      <c r="AF83" s="20" t="s">
        <v>71</v>
      </c>
      <c r="AG83" s="20" t="s">
        <v>71</v>
      </c>
      <c r="AH83" s="20" t="s">
        <v>71</v>
      </c>
      <c r="AI83" s="20" t="s">
        <v>70</v>
      </c>
      <c r="AJ83" s="20" t="s">
        <v>71</v>
      </c>
      <c r="AK83" s="20" t="s">
        <v>71</v>
      </c>
      <c r="AL83" s="20" t="s">
        <v>72</v>
      </c>
      <c r="AM83" s="20" t="s">
        <v>71</v>
      </c>
      <c r="AN83" s="20" t="s">
        <v>775</v>
      </c>
      <c r="AO83" s="20" t="s">
        <v>776</v>
      </c>
      <c r="AP83" s="20">
        <v>13594501010</v>
      </c>
    </row>
    <row r="84" s="2" customFormat="true" ht="40.5" spans="1:42">
      <c r="A84" s="20">
        <v>76</v>
      </c>
      <c r="B84" s="24" t="s">
        <v>787</v>
      </c>
      <c r="C84" s="53" t="s">
        <v>159</v>
      </c>
      <c r="D84" s="20" t="s">
        <v>160</v>
      </c>
      <c r="E84" s="24" t="s">
        <v>788</v>
      </c>
      <c r="F84" s="53" t="s">
        <v>646</v>
      </c>
      <c r="G84" s="28" t="s">
        <v>789</v>
      </c>
      <c r="H84" s="24" t="s">
        <v>162</v>
      </c>
      <c r="I84" s="24" t="s">
        <v>163</v>
      </c>
      <c r="J84" s="24" t="s">
        <v>790</v>
      </c>
      <c r="K84" s="24" t="s">
        <v>790</v>
      </c>
      <c r="L84" s="22" t="s">
        <v>164</v>
      </c>
      <c r="M84" s="22" t="s">
        <v>165</v>
      </c>
      <c r="N84" s="22" t="s">
        <v>791</v>
      </c>
      <c r="O84" s="22" t="s">
        <v>788</v>
      </c>
      <c r="P84" s="22" t="s">
        <v>792</v>
      </c>
      <c r="Q84" s="22" t="s">
        <v>169</v>
      </c>
      <c r="R84" s="22" t="s">
        <v>170</v>
      </c>
      <c r="S84" s="22" t="s">
        <v>69</v>
      </c>
      <c r="T84" s="20" t="s">
        <v>171</v>
      </c>
      <c r="U84" s="20">
        <v>2022</v>
      </c>
      <c r="V84" s="20" t="s">
        <v>70</v>
      </c>
      <c r="W84" s="20">
        <v>2022.01</v>
      </c>
      <c r="X84" s="20">
        <v>2022.11</v>
      </c>
      <c r="Y84" s="34">
        <v>8</v>
      </c>
      <c r="Z84" s="34">
        <v>8</v>
      </c>
      <c r="AA84" s="34">
        <v>0</v>
      </c>
      <c r="AB84" s="34">
        <v>0</v>
      </c>
      <c r="AC84" s="34">
        <v>0</v>
      </c>
      <c r="AD84" s="20">
        <v>460</v>
      </c>
      <c r="AE84" s="20">
        <v>41</v>
      </c>
      <c r="AF84" s="20" t="s">
        <v>71</v>
      </c>
      <c r="AG84" s="20" t="s">
        <v>71</v>
      </c>
      <c r="AH84" s="20" t="s">
        <v>71</v>
      </c>
      <c r="AI84" s="20" t="s">
        <v>70</v>
      </c>
      <c r="AJ84" s="20" t="s">
        <v>71</v>
      </c>
      <c r="AK84" s="20" t="s">
        <v>71</v>
      </c>
      <c r="AL84" s="20" t="s">
        <v>71</v>
      </c>
      <c r="AM84" s="20" t="s">
        <v>71</v>
      </c>
      <c r="AN84" s="20" t="s">
        <v>71</v>
      </c>
      <c r="AO84" s="20" t="s">
        <v>172</v>
      </c>
      <c r="AP84" s="20">
        <v>1383634678</v>
      </c>
    </row>
    <row r="85" s="2" customFormat="true" ht="81" spans="1:42">
      <c r="A85" s="20">
        <v>77</v>
      </c>
      <c r="B85" s="24" t="s">
        <v>793</v>
      </c>
      <c r="C85" s="20" t="s">
        <v>159</v>
      </c>
      <c r="D85" s="28" t="s">
        <v>794</v>
      </c>
      <c r="E85" s="20" t="s">
        <v>795</v>
      </c>
      <c r="F85" s="20" t="s">
        <v>646</v>
      </c>
      <c r="G85" s="20" t="s">
        <v>796</v>
      </c>
      <c r="H85" s="22" t="s">
        <v>797</v>
      </c>
      <c r="I85" s="22" t="s">
        <v>798</v>
      </c>
      <c r="J85" s="22" t="s">
        <v>799</v>
      </c>
      <c r="K85" s="22" t="s">
        <v>800</v>
      </c>
      <c r="L85" s="22" t="s">
        <v>189</v>
      </c>
      <c r="M85" s="22" t="s">
        <v>598</v>
      </c>
      <c r="N85" s="22" t="s">
        <v>801</v>
      </c>
      <c r="O85" s="22" t="s">
        <v>802</v>
      </c>
      <c r="P85" s="22" t="s">
        <v>803</v>
      </c>
      <c r="Q85" s="22" t="s">
        <v>804</v>
      </c>
      <c r="R85" s="22" t="s">
        <v>134</v>
      </c>
      <c r="S85" s="22" t="s">
        <v>69</v>
      </c>
      <c r="T85" s="20" t="s">
        <v>182</v>
      </c>
      <c r="U85" s="20">
        <v>2022</v>
      </c>
      <c r="V85" s="20" t="s">
        <v>70</v>
      </c>
      <c r="W85" s="20">
        <v>2022.2</v>
      </c>
      <c r="X85" s="20">
        <v>2022.12</v>
      </c>
      <c r="Y85" s="34">
        <v>8</v>
      </c>
      <c r="Z85" s="34">
        <v>8</v>
      </c>
      <c r="AA85" s="34">
        <v>0</v>
      </c>
      <c r="AB85" s="34">
        <v>0</v>
      </c>
      <c r="AC85" s="34">
        <v>0</v>
      </c>
      <c r="AD85" s="20">
        <v>2266</v>
      </c>
      <c r="AE85" s="20">
        <v>137</v>
      </c>
      <c r="AF85" s="20" t="s">
        <v>71</v>
      </c>
      <c r="AG85" s="20" t="s">
        <v>71</v>
      </c>
      <c r="AH85" s="20" t="s">
        <v>71</v>
      </c>
      <c r="AI85" s="20" t="s">
        <v>71</v>
      </c>
      <c r="AJ85" s="20" t="s">
        <v>71</v>
      </c>
      <c r="AK85" s="20" t="s">
        <v>71</v>
      </c>
      <c r="AL85" s="20" t="s">
        <v>72</v>
      </c>
      <c r="AM85" s="20" t="s">
        <v>71</v>
      </c>
      <c r="AN85" s="20" t="s">
        <v>72</v>
      </c>
      <c r="AO85" s="20" t="s">
        <v>805</v>
      </c>
      <c r="AP85" s="20">
        <v>13996714999</v>
      </c>
    </row>
    <row r="86" s="2" customFormat="true" ht="40.5" spans="1:42">
      <c r="A86" s="20">
        <v>78</v>
      </c>
      <c r="B86" s="24" t="s">
        <v>806</v>
      </c>
      <c r="C86" s="28" t="s">
        <v>159</v>
      </c>
      <c r="D86" s="28" t="s">
        <v>160</v>
      </c>
      <c r="E86" s="28" t="s">
        <v>788</v>
      </c>
      <c r="F86" s="28" t="s">
        <v>646</v>
      </c>
      <c r="G86" s="28" t="s">
        <v>807</v>
      </c>
      <c r="H86" s="24" t="s">
        <v>808</v>
      </c>
      <c r="I86" s="24" t="s">
        <v>188</v>
      </c>
      <c r="J86" s="24" t="s">
        <v>809</v>
      </c>
      <c r="K86" s="24" t="s">
        <v>809</v>
      </c>
      <c r="L86" s="24" t="s">
        <v>190</v>
      </c>
      <c r="M86" s="24" t="s">
        <v>190</v>
      </c>
      <c r="N86" s="24" t="s">
        <v>810</v>
      </c>
      <c r="O86" s="24" t="s">
        <v>808</v>
      </c>
      <c r="P86" s="24" t="s">
        <v>193</v>
      </c>
      <c r="Q86" s="24" t="s">
        <v>181</v>
      </c>
      <c r="R86" s="24" t="s">
        <v>194</v>
      </c>
      <c r="S86" s="22" t="s">
        <v>69</v>
      </c>
      <c r="T86" s="28" t="s">
        <v>195</v>
      </c>
      <c r="U86" s="28">
        <v>2022</v>
      </c>
      <c r="V86" s="28" t="s">
        <v>70</v>
      </c>
      <c r="W86" s="28">
        <v>2022.3</v>
      </c>
      <c r="X86" s="28">
        <v>2022.12</v>
      </c>
      <c r="Y86" s="47">
        <v>8</v>
      </c>
      <c r="Z86" s="47">
        <v>8</v>
      </c>
      <c r="AA86" s="47"/>
      <c r="AB86" s="47"/>
      <c r="AC86" s="47"/>
      <c r="AD86" s="28">
        <v>326</v>
      </c>
      <c r="AE86" s="20">
        <v>36</v>
      </c>
      <c r="AF86" s="28" t="s">
        <v>71</v>
      </c>
      <c r="AG86" s="28" t="s">
        <v>71</v>
      </c>
      <c r="AH86" s="28" t="s">
        <v>71</v>
      </c>
      <c r="AI86" s="28" t="s">
        <v>70</v>
      </c>
      <c r="AJ86" s="20" t="s">
        <v>71</v>
      </c>
      <c r="AK86" s="20" t="s">
        <v>71</v>
      </c>
      <c r="AL86" s="28" t="s">
        <v>71</v>
      </c>
      <c r="AM86" s="28" t="s">
        <v>196</v>
      </c>
      <c r="AN86" s="28" t="s">
        <v>71</v>
      </c>
      <c r="AO86" s="28" t="s">
        <v>197</v>
      </c>
      <c r="AP86" s="28">
        <v>13594568356</v>
      </c>
    </row>
    <row r="87" s="2" customFormat="true" ht="54" spans="1:42">
      <c r="A87" s="20">
        <v>79</v>
      </c>
      <c r="B87" s="24" t="s">
        <v>811</v>
      </c>
      <c r="C87" s="20" t="s">
        <v>159</v>
      </c>
      <c r="D87" s="20" t="s">
        <v>160</v>
      </c>
      <c r="E87" s="20" t="s">
        <v>788</v>
      </c>
      <c r="F87" s="20" t="s">
        <v>646</v>
      </c>
      <c r="G87" s="20" t="s">
        <v>812</v>
      </c>
      <c r="H87" s="22" t="s">
        <v>813</v>
      </c>
      <c r="I87" s="22" t="s">
        <v>814</v>
      </c>
      <c r="J87" s="22" t="s">
        <v>813</v>
      </c>
      <c r="K87" s="22" t="s">
        <v>815</v>
      </c>
      <c r="L87" s="22" t="s">
        <v>352</v>
      </c>
      <c r="M87" s="22" t="s">
        <v>251</v>
      </c>
      <c r="N87" s="22" t="s">
        <v>816</v>
      </c>
      <c r="O87" s="22" t="s">
        <v>354</v>
      </c>
      <c r="P87" s="22" t="s">
        <v>543</v>
      </c>
      <c r="Q87" s="22" t="s">
        <v>230</v>
      </c>
      <c r="R87" s="22" t="s">
        <v>356</v>
      </c>
      <c r="S87" s="22" t="s">
        <v>69</v>
      </c>
      <c r="T87" s="20" t="s">
        <v>200</v>
      </c>
      <c r="U87" s="20">
        <v>2022</v>
      </c>
      <c r="V87" s="20" t="s">
        <v>70</v>
      </c>
      <c r="W87" s="20">
        <v>2022.3</v>
      </c>
      <c r="X87" s="20">
        <v>2022.12</v>
      </c>
      <c r="Y87" s="34">
        <v>8</v>
      </c>
      <c r="Z87" s="34">
        <v>8</v>
      </c>
      <c r="AA87" s="34"/>
      <c r="AB87" s="34"/>
      <c r="AC87" s="34"/>
      <c r="AD87" s="20">
        <v>200</v>
      </c>
      <c r="AE87" s="20">
        <v>35</v>
      </c>
      <c r="AF87" s="20" t="s">
        <v>71</v>
      </c>
      <c r="AG87" s="20" t="s">
        <v>71</v>
      </c>
      <c r="AH87" s="20" t="s">
        <v>71</v>
      </c>
      <c r="AI87" s="20" t="s">
        <v>70</v>
      </c>
      <c r="AJ87" s="20" t="s">
        <v>71</v>
      </c>
      <c r="AK87" s="20" t="s">
        <v>71</v>
      </c>
      <c r="AL87" s="20"/>
      <c r="AM87" s="20" t="s">
        <v>71</v>
      </c>
      <c r="AN87" s="20" t="s">
        <v>71</v>
      </c>
      <c r="AO87" s="20" t="s">
        <v>201</v>
      </c>
      <c r="AP87" s="20">
        <v>13709478008</v>
      </c>
    </row>
    <row r="88" s="2" customFormat="true" ht="81" spans="1:42">
      <c r="A88" s="20">
        <v>80</v>
      </c>
      <c r="B88" s="22" t="s">
        <v>817</v>
      </c>
      <c r="C88" s="20" t="s">
        <v>437</v>
      </c>
      <c r="D88" s="20" t="s">
        <v>438</v>
      </c>
      <c r="E88" s="22" t="s">
        <v>818</v>
      </c>
      <c r="F88" s="20" t="s">
        <v>646</v>
      </c>
      <c r="G88" s="20" t="s">
        <v>819</v>
      </c>
      <c r="H88" s="22" t="s">
        <v>820</v>
      </c>
      <c r="I88" s="22" t="s">
        <v>821</v>
      </c>
      <c r="J88" s="22" t="s">
        <v>822</v>
      </c>
      <c r="K88" s="22" t="s">
        <v>822</v>
      </c>
      <c r="L88" s="22" t="s">
        <v>190</v>
      </c>
      <c r="M88" s="22" t="s">
        <v>83</v>
      </c>
      <c r="N88" s="22" t="s">
        <v>823</v>
      </c>
      <c r="O88" s="22" t="s">
        <v>824</v>
      </c>
      <c r="P88" s="22" t="s">
        <v>825</v>
      </c>
      <c r="Q88" s="22" t="s">
        <v>181</v>
      </c>
      <c r="R88" s="22" t="s">
        <v>826</v>
      </c>
      <c r="S88" s="22" t="s">
        <v>827</v>
      </c>
      <c r="T88" s="20" t="s">
        <v>828</v>
      </c>
      <c r="U88" s="20">
        <v>2021</v>
      </c>
      <c r="V88" s="20" t="s">
        <v>70</v>
      </c>
      <c r="W88" s="20">
        <v>2022.01</v>
      </c>
      <c r="X88" s="35" t="s">
        <v>829</v>
      </c>
      <c r="Y88" s="34">
        <v>4.5</v>
      </c>
      <c r="Z88" s="34">
        <v>4.5</v>
      </c>
      <c r="AA88" s="34"/>
      <c r="AB88" s="34"/>
      <c r="AC88" s="34"/>
      <c r="AD88" s="20">
        <v>95</v>
      </c>
      <c r="AE88" s="20">
        <v>12</v>
      </c>
      <c r="AF88" s="20" t="s">
        <v>71</v>
      </c>
      <c r="AG88" s="20" t="s">
        <v>71</v>
      </c>
      <c r="AH88" s="61" t="s">
        <v>71</v>
      </c>
      <c r="AI88" s="20" t="s">
        <v>70</v>
      </c>
      <c r="AJ88" s="20" t="s">
        <v>71</v>
      </c>
      <c r="AK88" s="20" t="s">
        <v>71</v>
      </c>
      <c r="AL88" s="20" t="s">
        <v>72</v>
      </c>
      <c r="AM88" s="20" t="s">
        <v>71</v>
      </c>
      <c r="AN88" s="20" t="s">
        <v>72</v>
      </c>
      <c r="AO88" s="20" t="s">
        <v>830</v>
      </c>
      <c r="AP88" s="20">
        <v>13896796789</v>
      </c>
    </row>
    <row r="89" s="2" customFormat="true" ht="94.5" spans="1:42">
      <c r="A89" s="20">
        <v>81</v>
      </c>
      <c r="B89" s="22" t="s">
        <v>831</v>
      </c>
      <c r="C89" s="20" t="s">
        <v>437</v>
      </c>
      <c r="D89" s="20" t="s">
        <v>438</v>
      </c>
      <c r="E89" s="22" t="s">
        <v>832</v>
      </c>
      <c r="F89" s="20" t="s">
        <v>646</v>
      </c>
      <c r="G89" s="20" t="s">
        <v>833</v>
      </c>
      <c r="H89" s="22" t="s">
        <v>834</v>
      </c>
      <c r="I89" s="22" t="s">
        <v>835</v>
      </c>
      <c r="J89" s="22" t="s">
        <v>836</v>
      </c>
      <c r="K89" s="22" t="s">
        <v>836</v>
      </c>
      <c r="L89" s="22" t="s">
        <v>190</v>
      </c>
      <c r="M89" s="22" t="s">
        <v>83</v>
      </c>
      <c r="N89" s="22" t="s">
        <v>823</v>
      </c>
      <c r="O89" s="22" t="s">
        <v>837</v>
      </c>
      <c r="P89" s="22" t="s">
        <v>838</v>
      </c>
      <c r="Q89" s="22" t="s">
        <v>181</v>
      </c>
      <c r="R89" s="22" t="s">
        <v>826</v>
      </c>
      <c r="S89" s="22" t="s">
        <v>827</v>
      </c>
      <c r="T89" s="20" t="s">
        <v>828</v>
      </c>
      <c r="U89" s="20">
        <v>2021</v>
      </c>
      <c r="V89" s="20" t="s">
        <v>70</v>
      </c>
      <c r="W89" s="20">
        <v>2022.01</v>
      </c>
      <c r="X89" s="35" t="s">
        <v>829</v>
      </c>
      <c r="Y89" s="34">
        <v>35.5</v>
      </c>
      <c r="Z89" s="34">
        <v>35.5</v>
      </c>
      <c r="AA89" s="34"/>
      <c r="AB89" s="34"/>
      <c r="AC89" s="34"/>
      <c r="AD89" s="20">
        <v>780</v>
      </c>
      <c r="AE89" s="20">
        <v>89</v>
      </c>
      <c r="AF89" s="20" t="s">
        <v>71</v>
      </c>
      <c r="AG89" s="20" t="s">
        <v>71</v>
      </c>
      <c r="AH89" s="61" t="s">
        <v>71</v>
      </c>
      <c r="AI89" s="20" t="s">
        <v>70</v>
      </c>
      <c r="AJ89" s="20" t="s">
        <v>71</v>
      </c>
      <c r="AK89" s="20" t="s">
        <v>71</v>
      </c>
      <c r="AL89" s="20" t="s">
        <v>72</v>
      </c>
      <c r="AM89" s="20" t="s">
        <v>71</v>
      </c>
      <c r="AN89" s="20" t="s">
        <v>72</v>
      </c>
      <c r="AO89" s="20" t="s">
        <v>830</v>
      </c>
      <c r="AP89" s="20">
        <v>13896796789</v>
      </c>
    </row>
    <row r="90" s="2" customFormat="true" ht="81" spans="1:42">
      <c r="A90" s="20">
        <v>82</v>
      </c>
      <c r="B90" s="22" t="s">
        <v>839</v>
      </c>
      <c r="C90" s="20" t="s">
        <v>437</v>
      </c>
      <c r="D90" s="20" t="s">
        <v>438</v>
      </c>
      <c r="E90" s="22" t="s">
        <v>840</v>
      </c>
      <c r="F90" s="20" t="s">
        <v>646</v>
      </c>
      <c r="G90" s="20" t="s">
        <v>841</v>
      </c>
      <c r="H90" s="22" t="s">
        <v>842</v>
      </c>
      <c r="I90" s="22" t="s">
        <v>843</v>
      </c>
      <c r="J90" s="22" t="s">
        <v>844</v>
      </c>
      <c r="K90" s="22" t="s">
        <v>844</v>
      </c>
      <c r="L90" s="22" t="s">
        <v>190</v>
      </c>
      <c r="M90" s="22" t="s">
        <v>83</v>
      </c>
      <c r="N90" s="22" t="s">
        <v>823</v>
      </c>
      <c r="O90" s="22" t="s">
        <v>837</v>
      </c>
      <c r="P90" s="22" t="s">
        <v>845</v>
      </c>
      <c r="Q90" s="22" t="s">
        <v>181</v>
      </c>
      <c r="R90" s="22" t="s">
        <v>826</v>
      </c>
      <c r="S90" s="22" t="s">
        <v>827</v>
      </c>
      <c r="T90" s="20" t="s">
        <v>828</v>
      </c>
      <c r="U90" s="20">
        <v>2021</v>
      </c>
      <c r="V90" s="20" t="s">
        <v>70</v>
      </c>
      <c r="W90" s="20">
        <v>2022.01</v>
      </c>
      <c r="X90" s="35" t="s">
        <v>829</v>
      </c>
      <c r="Y90" s="34">
        <v>19.5</v>
      </c>
      <c r="Z90" s="34">
        <v>19.5</v>
      </c>
      <c r="AA90" s="34"/>
      <c r="AB90" s="34"/>
      <c r="AC90" s="34"/>
      <c r="AD90" s="20">
        <v>156</v>
      </c>
      <c r="AE90" s="20">
        <v>18</v>
      </c>
      <c r="AF90" s="20" t="s">
        <v>71</v>
      </c>
      <c r="AG90" s="20" t="s">
        <v>71</v>
      </c>
      <c r="AH90" s="61" t="s">
        <v>71</v>
      </c>
      <c r="AI90" s="20" t="s">
        <v>70</v>
      </c>
      <c r="AJ90" s="20" t="s">
        <v>71</v>
      </c>
      <c r="AK90" s="20" t="s">
        <v>71</v>
      </c>
      <c r="AL90" s="20" t="s">
        <v>72</v>
      </c>
      <c r="AM90" s="20" t="s">
        <v>71</v>
      </c>
      <c r="AN90" s="20" t="s">
        <v>72</v>
      </c>
      <c r="AO90" s="20" t="s">
        <v>830</v>
      </c>
      <c r="AP90" s="20">
        <v>13896796789</v>
      </c>
    </row>
    <row r="91" s="2" customFormat="true" ht="94.5" spans="1:42">
      <c r="A91" s="20">
        <v>83</v>
      </c>
      <c r="B91" s="22" t="s">
        <v>846</v>
      </c>
      <c r="C91" s="20" t="s">
        <v>437</v>
      </c>
      <c r="D91" s="20" t="s">
        <v>438</v>
      </c>
      <c r="E91" s="22" t="s">
        <v>847</v>
      </c>
      <c r="F91" s="20" t="s">
        <v>848</v>
      </c>
      <c r="G91" s="20" t="s">
        <v>849</v>
      </c>
      <c r="H91" s="22" t="s">
        <v>850</v>
      </c>
      <c r="I91" s="22" t="s">
        <v>851</v>
      </c>
      <c r="J91" s="22" t="s">
        <v>847</v>
      </c>
      <c r="K91" s="22" t="s">
        <v>847</v>
      </c>
      <c r="L91" s="22" t="s">
        <v>190</v>
      </c>
      <c r="M91" s="22" t="s">
        <v>83</v>
      </c>
      <c r="N91" s="22" t="s">
        <v>823</v>
      </c>
      <c r="O91" s="22" t="s">
        <v>837</v>
      </c>
      <c r="P91" s="22" t="s">
        <v>852</v>
      </c>
      <c r="Q91" s="22" t="s">
        <v>181</v>
      </c>
      <c r="R91" s="22" t="s">
        <v>826</v>
      </c>
      <c r="S91" s="22" t="s">
        <v>827</v>
      </c>
      <c r="T91" s="20" t="s">
        <v>828</v>
      </c>
      <c r="U91" s="20">
        <v>2021</v>
      </c>
      <c r="V91" s="20" t="s">
        <v>70</v>
      </c>
      <c r="W91" s="20">
        <v>2022.01</v>
      </c>
      <c r="X91" s="35" t="s">
        <v>829</v>
      </c>
      <c r="Y91" s="34">
        <v>58</v>
      </c>
      <c r="Z91" s="34">
        <v>58</v>
      </c>
      <c r="AA91" s="34"/>
      <c r="AB91" s="34"/>
      <c r="AC91" s="34"/>
      <c r="AD91" s="20">
        <v>330</v>
      </c>
      <c r="AE91" s="20">
        <v>29</v>
      </c>
      <c r="AF91" s="20" t="s">
        <v>71</v>
      </c>
      <c r="AG91" s="20" t="s">
        <v>71</v>
      </c>
      <c r="AH91" s="61" t="s">
        <v>71</v>
      </c>
      <c r="AI91" s="20" t="s">
        <v>70</v>
      </c>
      <c r="AJ91" s="20" t="s">
        <v>71</v>
      </c>
      <c r="AK91" s="20" t="s">
        <v>71</v>
      </c>
      <c r="AL91" s="20" t="s">
        <v>72</v>
      </c>
      <c r="AM91" s="20" t="s">
        <v>71</v>
      </c>
      <c r="AN91" s="20" t="s">
        <v>72</v>
      </c>
      <c r="AO91" s="20" t="s">
        <v>830</v>
      </c>
      <c r="AP91" s="20">
        <v>13896796789</v>
      </c>
    </row>
    <row r="92" s="2" customFormat="true" ht="81" spans="1:42">
      <c r="A92" s="20">
        <v>84</v>
      </c>
      <c r="B92" s="22" t="s">
        <v>853</v>
      </c>
      <c r="C92" s="20" t="s">
        <v>437</v>
      </c>
      <c r="D92" s="20" t="s">
        <v>438</v>
      </c>
      <c r="E92" s="22" t="s">
        <v>854</v>
      </c>
      <c r="F92" s="20" t="s">
        <v>646</v>
      </c>
      <c r="G92" s="20" t="s">
        <v>855</v>
      </c>
      <c r="H92" s="22" t="s">
        <v>856</v>
      </c>
      <c r="I92" s="22" t="s">
        <v>857</v>
      </c>
      <c r="J92" s="22" t="s">
        <v>858</v>
      </c>
      <c r="K92" s="22" t="s">
        <v>858</v>
      </c>
      <c r="L92" s="22" t="s">
        <v>164</v>
      </c>
      <c r="M92" s="22" t="s">
        <v>165</v>
      </c>
      <c r="N92" s="22" t="s">
        <v>823</v>
      </c>
      <c r="O92" s="22" t="s">
        <v>837</v>
      </c>
      <c r="P92" s="22" t="s">
        <v>859</v>
      </c>
      <c r="Q92" s="22" t="s">
        <v>181</v>
      </c>
      <c r="R92" s="22" t="s">
        <v>826</v>
      </c>
      <c r="S92" s="22" t="s">
        <v>827</v>
      </c>
      <c r="T92" s="20" t="s">
        <v>828</v>
      </c>
      <c r="U92" s="20">
        <v>2021</v>
      </c>
      <c r="V92" s="20" t="s">
        <v>70</v>
      </c>
      <c r="W92" s="20">
        <v>2022.01</v>
      </c>
      <c r="X92" s="35" t="s">
        <v>829</v>
      </c>
      <c r="Y92" s="34">
        <v>12</v>
      </c>
      <c r="Z92" s="34">
        <v>12</v>
      </c>
      <c r="AA92" s="34">
        <v>0</v>
      </c>
      <c r="AB92" s="34">
        <v>0</v>
      </c>
      <c r="AC92" s="34"/>
      <c r="AD92" s="20">
        <v>150</v>
      </c>
      <c r="AE92" s="20">
        <v>7</v>
      </c>
      <c r="AF92" s="20" t="s">
        <v>71</v>
      </c>
      <c r="AG92" s="20" t="s">
        <v>71</v>
      </c>
      <c r="AH92" s="61" t="s">
        <v>71</v>
      </c>
      <c r="AI92" s="20" t="s">
        <v>70</v>
      </c>
      <c r="AJ92" s="20" t="s">
        <v>71</v>
      </c>
      <c r="AK92" s="20" t="s">
        <v>71</v>
      </c>
      <c r="AL92" s="20" t="s">
        <v>72</v>
      </c>
      <c r="AM92" s="20" t="s">
        <v>71</v>
      </c>
      <c r="AN92" s="20" t="s">
        <v>72</v>
      </c>
      <c r="AO92" s="20" t="s">
        <v>830</v>
      </c>
      <c r="AP92" s="20">
        <v>13896796789</v>
      </c>
    </row>
    <row r="93" s="2" customFormat="true" ht="81" spans="1:42">
      <c r="A93" s="20">
        <v>85</v>
      </c>
      <c r="B93" s="22" t="s">
        <v>860</v>
      </c>
      <c r="C93" s="20" t="s">
        <v>437</v>
      </c>
      <c r="D93" s="20" t="s">
        <v>438</v>
      </c>
      <c r="E93" s="22" t="s">
        <v>861</v>
      </c>
      <c r="F93" s="20" t="s">
        <v>646</v>
      </c>
      <c r="G93" s="20" t="s">
        <v>862</v>
      </c>
      <c r="H93" s="22" t="s">
        <v>863</v>
      </c>
      <c r="I93" s="22" t="s">
        <v>864</v>
      </c>
      <c r="J93" s="22" t="s">
        <v>861</v>
      </c>
      <c r="K93" s="22" t="s">
        <v>865</v>
      </c>
      <c r="L93" s="22" t="s">
        <v>164</v>
      </c>
      <c r="M93" s="22" t="s">
        <v>165</v>
      </c>
      <c r="N93" s="22" t="s">
        <v>823</v>
      </c>
      <c r="O93" s="22" t="s">
        <v>837</v>
      </c>
      <c r="P93" s="22" t="s">
        <v>866</v>
      </c>
      <c r="Q93" s="22" t="s">
        <v>181</v>
      </c>
      <c r="R93" s="22" t="s">
        <v>826</v>
      </c>
      <c r="S93" s="22" t="s">
        <v>827</v>
      </c>
      <c r="T93" s="20" t="s">
        <v>828</v>
      </c>
      <c r="U93" s="20">
        <v>2021</v>
      </c>
      <c r="V93" s="20" t="s">
        <v>70</v>
      </c>
      <c r="W93" s="20">
        <v>2022.01</v>
      </c>
      <c r="X93" s="35" t="s">
        <v>829</v>
      </c>
      <c r="Y93" s="34">
        <v>8</v>
      </c>
      <c r="Z93" s="34">
        <v>8</v>
      </c>
      <c r="AA93" s="34">
        <v>0</v>
      </c>
      <c r="AB93" s="34">
        <v>0</v>
      </c>
      <c r="AC93" s="34"/>
      <c r="AD93" s="20">
        <v>38</v>
      </c>
      <c r="AE93" s="20">
        <v>3</v>
      </c>
      <c r="AF93" s="20" t="s">
        <v>71</v>
      </c>
      <c r="AG93" s="20" t="s">
        <v>71</v>
      </c>
      <c r="AH93" s="61" t="s">
        <v>71</v>
      </c>
      <c r="AI93" s="20" t="s">
        <v>70</v>
      </c>
      <c r="AJ93" s="20" t="s">
        <v>71</v>
      </c>
      <c r="AK93" s="20" t="s">
        <v>71</v>
      </c>
      <c r="AL93" s="20" t="s">
        <v>72</v>
      </c>
      <c r="AM93" s="20" t="s">
        <v>71</v>
      </c>
      <c r="AN93" s="20" t="s">
        <v>72</v>
      </c>
      <c r="AO93" s="20" t="s">
        <v>830</v>
      </c>
      <c r="AP93" s="20">
        <v>13896796789</v>
      </c>
    </row>
    <row r="94" s="2" customFormat="true" ht="135" spans="1:42">
      <c r="A94" s="20">
        <v>86</v>
      </c>
      <c r="B94" s="22" t="s">
        <v>867</v>
      </c>
      <c r="C94" s="20" t="s">
        <v>437</v>
      </c>
      <c r="D94" s="20" t="s">
        <v>438</v>
      </c>
      <c r="E94" s="22" t="s">
        <v>868</v>
      </c>
      <c r="F94" s="20" t="s">
        <v>848</v>
      </c>
      <c r="G94" s="20" t="s">
        <v>869</v>
      </c>
      <c r="H94" s="22" t="s">
        <v>870</v>
      </c>
      <c r="I94" s="22" t="s">
        <v>871</v>
      </c>
      <c r="J94" s="22" t="s">
        <v>872</v>
      </c>
      <c r="K94" s="22" t="s">
        <v>872</v>
      </c>
      <c r="L94" s="22" t="s">
        <v>164</v>
      </c>
      <c r="M94" s="22" t="s">
        <v>165</v>
      </c>
      <c r="N94" s="22" t="s">
        <v>823</v>
      </c>
      <c r="O94" s="22" t="s">
        <v>873</v>
      </c>
      <c r="P94" s="22" t="s">
        <v>874</v>
      </c>
      <c r="Q94" s="22" t="s">
        <v>181</v>
      </c>
      <c r="R94" s="22" t="s">
        <v>826</v>
      </c>
      <c r="S94" s="22" t="s">
        <v>827</v>
      </c>
      <c r="T94" s="20" t="s">
        <v>828</v>
      </c>
      <c r="U94" s="20">
        <v>2021</v>
      </c>
      <c r="V94" s="20" t="s">
        <v>70</v>
      </c>
      <c r="W94" s="20">
        <v>2022.01</v>
      </c>
      <c r="X94" s="35" t="s">
        <v>829</v>
      </c>
      <c r="Y94" s="34">
        <v>117.5</v>
      </c>
      <c r="Z94" s="34">
        <v>117.5</v>
      </c>
      <c r="AA94" s="34">
        <v>0</v>
      </c>
      <c r="AB94" s="34"/>
      <c r="AC94" s="34"/>
      <c r="AD94" s="20">
        <v>3760</v>
      </c>
      <c r="AE94" s="20">
        <v>221</v>
      </c>
      <c r="AF94" s="20" t="s">
        <v>71</v>
      </c>
      <c r="AG94" s="20" t="s">
        <v>71</v>
      </c>
      <c r="AH94" s="61" t="s">
        <v>71</v>
      </c>
      <c r="AI94" s="20" t="s">
        <v>70</v>
      </c>
      <c r="AJ94" s="20" t="s">
        <v>71</v>
      </c>
      <c r="AK94" s="20" t="s">
        <v>71</v>
      </c>
      <c r="AL94" s="20" t="s">
        <v>72</v>
      </c>
      <c r="AM94" s="20" t="s">
        <v>71</v>
      </c>
      <c r="AN94" s="20" t="s">
        <v>72</v>
      </c>
      <c r="AO94" s="20" t="s">
        <v>830</v>
      </c>
      <c r="AP94" s="20">
        <v>13896796789</v>
      </c>
    </row>
    <row r="95" s="2" customFormat="true" ht="81" spans="1:42">
      <c r="A95" s="20">
        <v>87</v>
      </c>
      <c r="B95" s="22" t="s">
        <v>875</v>
      </c>
      <c r="C95" s="20" t="s">
        <v>437</v>
      </c>
      <c r="D95" s="20" t="s">
        <v>438</v>
      </c>
      <c r="E95" s="22" t="s">
        <v>876</v>
      </c>
      <c r="F95" s="20" t="s">
        <v>646</v>
      </c>
      <c r="G95" s="20" t="s">
        <v>877</v>
      </c>
      <c r="H95" s="22" t="s">
        <v>878</v>
      </c>
      <c r="I95" s="22" t="s">
        <v>879</v>
      </c>
      <c r="J95" s="22" t="s">
        <v>876</v>
      </c>
      <c r="K95" s="22" t="s">
        <v>880</v>
      </c>
      <c r="L95" s="22" t="s">
        <v>190</v>
      </c>
      <c r="M95" s="22" t="s">
        <v>83</v>
      </c>
      <c r="N95" s="22" t="s">
        <v>881</v>
      </c>
      <c r="O95" s="22" t="s">
        <v>882</v>
      </c>
      <c r="P95" s="22" t="s">
        <v>883</v>
      </c>
      <c r="Q95" s="22" t="s">
        <v>181</v>
      </c>
      <c r="R95" s="22" t="s">
        <v>884</v>
      </c>
      <c r="S95" s="22" t="s">
        <v>827</v>
      </c>
      <c r="T95" s="20" t="s">
        <v>885</v>
      </c>
      <c r="U95" s="20">
        <v>2022</v>
      </c>
      <c r="V95" s="20" t="s">
        <v>70</v>
      </c>
      <c r="W95" s="20">
        <v>2022.1</v>
      </c>
      <c r="X95" s="35" t="s">
        <v>886</v>
      </c>
      <c r="Y95" s="34">
        <v>124.84</v>
      </c>
      <c r="Z95" s="34">
        <v>30</v>
      </c>
      <c r="AA95" s="34"/>
      <c r="AB95" s="34"/>
      <c r="AC95" s="34">
        <f>124.84-30</f>
        <v>94.84</v>
      </c>
      <c r="AD95" s="20">
        <v>600</v>
      </c>
      <c r="AE95" s="20">
        <v>15</v>
      </c>
      <c r="AF95" s="20" t="s">
        <v>71</v>
      </c>
      <c r="AG95" s="20" t="s">
        <v>71</v>
      </c>
      <c r="AH95" s="61" t="s">
        <v>71</v>
      </c>
      <c r="AI95" s="20" t="s">
        <v>70</v>
      </c>
      <c r="AJ95" s="20" t="s">
        <v>71</v>
      </c>
      <c r="AK95" s="20" t="s">
        <v>71</v>
      </c>
      <c r="AL95" s="20" t="s">
        <v>72</v>
      </c>
      <c r="AM95" s="20" t="s">
        <v>71</v>
      </c>
      <c r="AN95" s="20" t="s">
        <v>72</v>
      </c>
      <c r="AO95" s="20" t="s">
        <v>887</v>
      </c>
      <c r="AP95" s="20">
        <v>13908257625</v>
      </c>
    </row>
    <row r="96" s="2" customFormat="true" ht="67.5" spans="1:42">
      <c r="A96" s="20">
        <v>88</v>
      </c>
      <c r="B96" s="22" t="s">
        <v>888</v>
      </c>
      <c r="C96" s="20" t="s">
        <v>159</v>
      </c>
      <c r="D96" s="20" t="s">
        <v>160</v>
      </c>
      <c r="E96" s="20" t="s">
        <v>889</v>
      </c>
      <c r="F96" s="20" t="s">
        <v>646</v>
      </c>
      <c r="G96" s="20" t="s">
        <v>890</v>
      </c>
      <c r="H96" s="22" t="s">
        <v>891</v>
      </c>
      <c r="I96" s="58" t="s">
        <v>892</v>
      </c>
      <c r="J96" s="22" t="s">
        <v>893</v>
      </c>
      <c r="K96" s="22" t="s">
        <v>894</v>
      </c>
      <c r="L96" s="22" t="s">
        <v>130</v>
      </c>
      <c r="M96" s="22" t="s">
        <v>209</v>
      </c>
      <c r="N96" s="22" t="s">
        <v>895</v>
      </c>
      <c r="O96" s="22" t="s">
        <v>896</v>
      </c>
      <c r="P96" s="22" t="s">
        <v>891</v>
      </c>
      <c r="Q96" s="22" t="s">
        <v>718</v>
      </c>
      <c r="R96" s="22" t="s">
        <v>771</v>
      </c>
      <c r="S96" s="22" t="s">
        <v>897</v>
      </c>
      <c r="T96" s="20" t="s">
        <v>898</v>
      </c>
      <c r="U96" s="20" t="s">
        <v>773</v>
      </c>
      <c r="V96" s="20" t="s">
        <v>70</v>
      </c>
      <c r="W96" s="35" t="s">
        <v>749</v>
      </c>
      <c r="X96" s="35" t="s">
        <v>886</v>
      </c>
      <c r="Y96" s="34">
        <v>43</v>
      </c>
      <c r="Z96" s="34">
        <v>43</v>
      </c>
      <c r="AA96" s="34">
        <v>0</v>
      </c>
      <c r="AB96" s="34">
        <v>0</v>
      </c>
      <c r="AC96" s="34">
        <v>0</v>
      </c>
      <c r="AD96" s="20">
        <v>4019</v>
      </c>
      <c r="AE96" s="20">
        <v>348</v>
      </c>
      <c r="AF96" s="20" t="s">
        <v>71</v>
      </c>
      <c r="AG96" s="20" t="s">
        <v>70</v>
      </c>
      <c r="AH96" s="20" t="s">
        <v>71</v>
      </c>
      <c r="AI96" s="20" t="s">
        <v>70</v>
      </c>
      <c r="AJ96" s="20" t="s">
        <v>70</v>
      </c>
      <c r="AK96" s="20" t="s">
        <v>71</v>
      </c>
      <c r="AL96" s="20" t="s">
        <v>72</v>
      </c>
      <c r="AM96" s="20" t="s">
        <v>71</v>
      </c>
      <c r="AN96" s="20" t="s">
        <v>72</v>
      </c>
      <c r="AO96" s="20" t="s">
        <v>899</v>
      </c>
      <c r="AP96" s="20">
        <v>13996756196</v>
      </c>
    </row>
    <row r="97" s="2" customFormat="true" ht="67.5" spans="1:42">
      <c r="A97" s="20">
        <v>89</v>
      </c>
      <c r="B97" s="22" t="s">
        <v>900</v>
      </c>
      <c r="C97" s="20" t="s">
        <v>220</v>
      </c>
      <c r="D97" s="20" t="s">
        <v>160</v>
      </c>
      <c r="E97" s="22" t="s">
        <v>901</v>
      </c>
      <c r="F97" s="20" t="s">
        <v>902</v>
      </c>
      <c r="G97" s="20" t="s">
        <v>890</v>
      </c>
      <c r="H97" s="22" t="s">
        <v>903</v>
      </c>
      <c r="I97" s="22" t="s">
        <v>782</v>
      </c>
      <c r="J97" s="22" t="s">
        <v>904</v>
      </c>
      <c r="K97" s="22" t="s">
        <v>905</v>
      </c>
      <c r="L97" s="29" t="s">
        <v>130</v>
      </c>
      <c r="M97" s="22" t="s">
        <v>177</v>
      </c>
      <c r="N97" s="22" t="s">
        <v>906</v>
      </c>
      <c r="O97" s="22" t="s">
        <v>907</v>
      </c>
      <c r="P97" s="22" t="s">
        <v>908</v>
      </c>
      <c r="Q97" s="22" t="s">
        <v>909</v>
      </c>
      <c r="R97" s="22" t="s">
        <v>910</v>
      </c>
      <c r="S97" s="22" t="s">
        <v>897</v>
      </c>
      <c r="T97" s="20" t="s">
        <v>898</v>
      </c>
      <c r="U97" s="20" t="s">
        <v>773</v>
      </c>
      <c r="V97" s="20" t="s">
        <v>70</v>
      </c>
      <c r="W97" s="20">
        <v>2022.3</v>
      </c>
      <c r="X97" s="35" t="s">
        <v>911</v>
      </c>
      <c r="Y97" s="34">
        <v>39</v>
      </c>
      <c r="Z97" s="34">
        <v>39</v>
      </c>
      <c r="AA97" s="34">
        <v>0</v>
      </c>
      <c r="AB97" s="34">
        <v>0</v>
      </c>
      <c r="AC97" s="34">
        <v>0</v>
      </c>
      <c r="AD97" s="20">
        <v>4019</v>
      </c>
      <c r="AE97" s="20">
        <v>348</v>
      </c>
      <c r="AF97" s="20" t="s">
        <v>71</v>
      </c>
      <c r="AG97" s="20" t="s">
        <v>70</v>
      </c>
      <c r="AH97" s="20" t="s">
        <v>71</v>
      </c>
      <c r="AI97" s="20" t="s">
        <v>70</v>
      </c>
      <c r="AJ97" s="20" t="s">
        <v>70</v>
      </c>
      <c r="AK97" s="20" t="s">
        <v>70</v>
      </c>
      <c r="AL97" s="20" t="s">
        <v>912</v>
      </c>
      <c r="AM97" s="20" t="s">
        <v>70</v>
      </c>
      <c r="AN97" s="20" t="s">
        <v>913</v>
      </c>
      <c r="AO97" s="20" t="s">
        <v>899</v>
      </c>
      <c r="AP97" s="20">
        <v>13996756197</v>
      </c>
    </row>
    <row r="98" s="2" customFormat="true" ht="54" spans="1:42">
      <c r="A98" s="20">
        <v>90</v>
      </c>
      <c r="B98" s="22" t="s">
        <v>914</v>
      </c>
      <c r="C98" s="20" t="s">
        <v>159</v>
      </c>
      <c r="D98" s="20" t="s">
        <v>160</v>
      </c>
      <c r="E98" s="20" t="s">
        <v>915</v>
      </c>
      <c r="F98" s="20" t="s">
        <v>916</v>
      </c>
      <c r="G98" s="20" t="s">
        <v>917</v>
      </c>
      <c r="H98" s="22" t="s">
        <v>918</v>
      </c>
      <c r="I98" s="58" t="s">
        <v>919</v>
      </c>
      <c r="J98" s="22" t="s">
        <v>915</v>
      </c>
      <c r="K98" s="22" t="s">
        <v>915</v>
      </c>
      <c r="L98" s="22" t="s">
        <v>130</v>
      </c>
      <c r="M98" s="22" t="s">
        <v>209</v>
      </c>
      <c r="N98" s="22" t="s">
        <v>920</v>
      </c>
      <c r="O98" s="22" t="s">
        <v>918</v>
      </c>
      <c r="P98" s="22" t="s">
        <v>921</v>
      </c>
      <c r="Q98" s="22" t="s">
        <v>770</v>
      </c>
      <c r="R98" s="22" t="s">
        <v>771</v>
      </c>
      <c r="S98" s="22" t="s">
        <v>897</v>
      </c>
      <c r="T98" s="20" t="s">
        <v>472</v>
      </c>
      <c r="U98" s="20" t="s">
        <v>773</v>
      </c>
      <c r="V98" s="20" t="s">
        <v>70</v>
      </c>
      <c r="W98" s="35" t="s">
        <v>886</v>
      </c>
      <c r="X98" s="35" t="s">
        <v>911</v>
      </c>
      <c r="Y98" s="34">
        <v>50</v>
      </c>
      <c r="Z98" s="34">
        <v>50</v>
      </c>
      <c r="AA98" s="34">
        <v>0</v>
      </c>
      <c r="AB98" s="34">
        <v>0</v>
      </c>
      <c r="AC98" s="34">
        <v>0</v>
      </c>
      <c r="AD98" s="20">
        <v>3596</v>
      </c>
      <c r="AE98" s="20">
        <v>197</v>
      </c>
      <c r="AF98" s="20" t="s">
        <v>71</v>
      </c>
      <c r="AG98" s="20" t="s">
        <v>70</v>
      </c>
      <c r="AH98" s="20" t="s">
        <v>71</v>
      </c>
      <c r="AI98" s="20" t="s">
        <v>70</v>
      </c>
      <c r="AJ98" s="20" t="s">
        <v>71</v>
      </c>
      <c r="AK98" s="20" t="s">
        <v>71</v>
      </c>
      <c r="AL98" s="20" t="s">
        <v>72</v>
      </c>
      <c r="AM98" s="20" t="s">
        <v>71</v>
      </c>
      <c r="AN98" s="20" t="s">
        <v>72</v>
      </c>
      <c r="AO98" s="20" t="s">
        <v>922</v>
      </c>
      <c r="AP98" s="20">
        <v>18723809272</v>
      </c>
    </row>
    <row r="99" s="2" customFormat="true" ht="67.5" spans="1:42">
      <c r="A99" s="20">
        <v>91</v>
      </c>
      <c r="B99" s="22" t="s">
        <v>923</v>
      </c>
      <c r="C99" s="20" t="s">
        <v>159</v>
      </c>
      <c r="D99" s="20" t="s">
        <v>160</v>
      </c>
      <c r="E99" s="20" t="s">
        <v>924</v>
      </c>
      <c r="F99" s="20" t="s">
        <v>646</v>
      </c>
      <c r="G99" s="20" t="s">
        <v>925</v>
      </c>
      <c r="H99" s="22" t="s">
        <v>926</v>
      </c>
      <c r="I99" s="58" t="s">
        <v>927</v>
      </c>
      <c r="J99" s="22" t="s">
        <v>924</v>
      </c>
      <c r="K99" s="22" t="s">
        <v>924</v>
      </c>
      <c r="L99" s="22" t="s">
        <v>130</v>
      </c>
      <c r="M99" s="22" t="s">
        <v>209</v>
      </c>
      <c r="N99" s="22" t="s">
        <v>928</v>
      </c>
      <c r="O99" s="22" t="s">
        <v>929</v>
      </c>
      <c r="P99" s="22" t="s">
        <v>930</v>
      </c>
      <c r="Q99" s="22" t="s">
        <v>931</v>
      </c>
      <c r="R99" s="22" t="s">
        <v>771</v>
      </c>
      <c r="S99" s="22" t="s">
        <v>897</v>
      </c>
      <c r="T99" s="20" t="s">
        <v>472</v>
      </c>
      <c r="U99" s="20" t="s">
        <v>773</v>
      </c>
      <c r="V99" s="20" t="s">
        <v>70</v>
      </c>
      <c r="W99" s="35" t="s">
        <v>886</v>
      </c>
      <c r="X99" s="35" t="s">
        <v>911</v>
      </c>
      <c r="Y99" s="34">
        <v>50</v>
      </c>
      <c r="Z99" s="34">
        <v>50</v>
      </c>
      <c r="AA99" s="34">
        <v>0</v>
      </c>
      <c r="AB99" s="34">
        <v>0</v>
      </c>
      <c r="AC99" s="34">
        <v>0</v>
      </c>
      <c r="AD99" s="20">
        <v>360</v>
      </c>
      <c r="AE99" s="20">
        <v>18</v>
      </c>
      <c r="AF99" s="20" t="s">
        <v>71</v>
      </c>
      <c r="AG99" s="20" t="s">
        <v>70</v>
      </c>
      <c r="AH99" s="20" t="s">
        <v>71</v>
      </c>
      <c r="AI99" s="20" t="s">
        <v>70</v>
      </c>
      <c r="AJ99" s="20" t="s">
        <v>71</v>
      </c>
      <c r="AK99" s="20" t="s">
        <v>71</v>
      </c>
      <c r="AL99" s="20" t="s">
        <v>72</v>
      </c>
      <c r="AM99" s="20" t="s">
        <v>71</v>
      </c>
      <c r="AN99" s="20" t="s">
        <v>72</v>
      </c>
      <c r="AO99" s="20" t="s">
        <v>932</v>
      </c>
      <c r="AP99" s="20">
        <v>18325050001</v>
      </c>
    </row>
    <row r="100" s="2" customFormat="true" ht="67.5" spans="1:42">
      <c r="A100" s="20">
        <v>92</v>
      </c>
      <c r="B100" s="22" t="s">
        <v>933</v>
      </c>
      <c r="C100" s="20" t="s">
        <v>159</v>
      </c>
      <c r="D100" s="20" t="s">
        <v>235</v>
      </c>
      <c r="E100" s="20" t="s">
        <v>934</v>
      </c>
      <c r="F100" s="20" t="s">
        <v>646</v>
      </c>
      <c r="G100" s="20" t="s">
        <v>935</v>
      </c>
      <c r="H100" s="22" t="s">
        <v>936</v>
      </c>
      <c r="I100" s="22" t="s">
        <v>937</v>
      </c>
      <c r="J100" s="22" t="s">
        <v>938</v>
      </c>
      <c r="K100" s="22" t="s">
        <v>939</v>
      </c>
      <c r="L100" s="29" t="s">
        <v>189</v>
      </c>
      <c r="M100" s="22" t="s">
        <v>940</v>
      </c>
      <c r="N100" s="22" t="s">
        <v>941</v>
      </c>
      <c r="O100" s="22" t="s">
        <v>942</v>
      </c>
      <c r="P100" s="22" t="s">
        <v>943</v>
      </c>
      <c r="Q100" s="22" t="s">
        <v>943</v>
      </c>
      <c r="R100" s="22" t="s">
        <v>944</v>
      </c>
      <c r="S100" s="22" t="s">
        <v>945</v>
      </c>
      <c r="T100" s="20" t="s">
        <v>946</v>
      </c>
      <c r="U100" s="20">
        <v>2022</v>
      </c>
      <c r="V100" s="20" t="s">
        <v>70</v>
      </c>
      <c r="W100" s="20">
        <v>2022.5</v>
      </c>
      <c r="X100" s="20">
        <v>2022.8</v>
      </c>
      <c r="Y100" s="34">
        <v>30.5</v>
      </c>
      <c r="Z100" s="34">
        <v>30</v>
      </c>
      <c r="AA100" s="34"/>
      <c r="AB100" s="34"/>
      <c r="AC100" s="34">
        <v>0.5</v>
      </c>
      <c r="AD100" s="20">
        <v>856</v>
      </c>
      <c r="AE100" s="20">
        <v>30</v>
      </c>
      <c r="AF100" s="20" t="s">
        <v>71</v>
      </c>
      <c r="AG100" s="20" t="s">
        <v>71</v>
      </c>
      <c r="AH100" s="20" t="s">
        <v>71</v>
      </c>
      <c r="AI100" s="20" t="s">
        <v>70</v>
      </c>
      <c r="AJ100" s="20" t="s">
        <v>70</v>
      </c>
      <c r="AK100" s="20" t="s">
        <v>71</v>
      </c>
      <c r="AL100" s="20" t="s">
        <v>71</v>
      </c>
      <c r="AM100" s="20" t="s">
        <v>71</v>
      </c>
      <c r="AN100" s="20" t="s">
        <v>71</v>
      </c>
      <c r="AO100" s="20" t="s">
        <v>947</v>
      </c>
      <c r="AP100" s="35" t="s">
        <v>948</v>
      </c>
    </row>
    <row r="101" s="2" customFormat="true" ht="81" spans="1:42">
      <c r="A101" s="20">
        <v>93</v>
      </c>
      <c r="B101" s="22" t="s">
        <v>949</v>
      </c>
      <c r="C101" s="20" t="s">
        <v>159</v>
      </c>
      <c r="D101" s="20" t="s">
        <v>160</v>
      </c>
      <c r="E101" s="20" t="s">
        <v>950</v>
      </c>
      <c r="F101" s="20" t="s">
        <v>646</v>
      </c>
      <c r="G101" s="20" t="s">
        <v>951</v>
      </c>
      <c r="H101" s="22" t="s">
        <v>952</v>
      </c>
      <c r="I101" s="22" t="s">
        <v>953</v>
      </c>
      <c r="J101" s="22" t="s">
        <v>950</v>
      </c>
      <c r="K101" s="22" t="s">
        <v>950</v>
      </c>
      <c r="L101" s="22" t="s">
        <v>189</v>
      </c>
      <c r="M101" s="22" t="s">
        <v>209</v>
      </c>
      <c r="N101" s="22" t="s">
        <v>941</v>
      </c>
      <c r="O101" s="22" t="s">
        <v>954</v>
      </c>
      <c r="P101" s="22" t="s">
        <v>955</v>
      </c>
      <c r="Q101" s="22" t="s">
        <v>956</v>
      </c>
      <c r="R101" s="22" t="s">
        <v>944</v>
      </c>
      <c r="S101" s="22" t="s">
        <v>945</v>
      </c>
      <c r="T101" s="20" t="s">
        <v>957</v>
      </c>
      <c r="U101" s="20">
        <v>2022</v>
      </c>
      <c r="V101" s="20" t="s">
        <v>70</v>
      </c>
      <c r="W101" s="20">
        <v>2022.2</v>
      </c>
      <c r="X101" s="20">
        <v>2022.1</v>
      </c>
      <c r="Y101" s="34">
        <v>30</v>
      </c>
      <c r="Z101" s="34">
        <v>30</v>
      </c>
      <c r="AA101" s="34"/>
      <c r="AB101" s="34"/>
      <c r="AC101" s="34"/>
      <c r="AD101" s="20">
        <v>1521</v>
      </c>
      <c r="AE101" s="20">
        <v>160</v>
      </c>
      <c r="AF101" s="20" t="s">
        <v>71</v>
      </c>
      <c r="AG101" s="20" t="s">
        <v>71</v>
      </c>
      <c r="AH101" s="20" t="s">
        <v>71</v>
      </c>
      <c r="AI101" s="20" t="s">
        <v>70</v>
      </c>
      <c r="AJ101" s="20" t="s">
        <v>71</v>
      </c>
      <c r="AK101" s="20" t="s">
        <v>71</v>
      </c>
      <c r="AL101" s="20" t="s">
        <v>71</v>
      </c>
      <c r="AM101" s="20" t="s">
        <v>71</v>
      </c>
      <c r="AN101" s="20" t="s">
        <v>71</v>
      </c>
      <c r="AO101" s="20" t="s">
        <v>958</v>
      </c>
      <c r="AP101" s="35">
        <v>15826291491</v>
      </c>
    </row>
    <row r="102" s="2" customFormat="true" ht="67.5" spans="1:42">
      <c r="A102" s="20">
        <v>94</v>
      </c>
      <c r="B102" s="22" t="s">
        <v>959</v>
      </c>
      <c r="C102" s="20" t="s">
        <v>159</v>
      </c>
      <c r="D102" s="20" t="s">
        <v>235</v>
      </c>
      <c r="E102" s="20" t="s">
        <v>960</v>
      </c>
      <c r="F102" s="20" t="s">
        <v>902</v>
      </c>
      <c r="G102" s="20" t="s">
        <v>961</v>
      </c>
      <c r="H102" s="22" t="s">
        <v>962</v>
      </c>
      <c r="I102" s="22" t="s">
        <v>963</v>
      </c>
      <c r="J102" s="22" t="s">
        <v>964</v>
      </c>
      <c r="K102" s="22" t="s">
        <v>964</v>
      </c>
      <c r="L102" s="29" t="s">
        <v>189</v>
      </c>
      <c r="M102" s="22" t="s">
        <v>940</v>
      </c>
      <c r="N102" s="22" t="s">
        <v>941</v>
      </c>
      <c r="O102" s="22" t="s">
        <v>965</v>
      </c>
      <c r="P102" s="22" t="s">
        <v>966</v>
      </c>
      <c r="Q102" s="22" t="s">
        <v>967</v>
      </c>
      <c r="R102" s="22" t="s">
        <v>944</v>
      </c>
      <c r="S102" s="22" t="s">
        <v>945</v>
      </c>
      <c r="T102" s="20" t="s">
        <v>200</v>
      </c>
      <c r="U102" s="20">
        <v>2022</v>
      </c>
      <c r="V102" s="20" t="s">
        <v>70</v>
      </c>
      <c r="W102" s="20">
        <v>2021.12</v>
      </c>
      <c r="X102" s="20" t="s">
        <v>407</v>
      </c>
      <c r="Y102" s="34">
        <v>36</v>
      </c>
      <c r="Z102" s="34">
        <v>30</v>
      </c>
      <c r="AA102" s="34"/>
      <c r="AB102" s="34"/>
      <c r="AC102" s="34">
        <v>6</v>
      </c>
      <c r="AD102" s="20">
        <v>146</v>
      </c>
      <c r="AE102" s="20">
        <v>17</v>
      </c>
      <c r="AF102" s="20" t="s">
        <v>71</v>
      </c>
      <c r="AG102" s="20" t="s">
        <v>71</v>
      </c>
      <c r="AH102" s="20" t="s">
        <v>71</v>
      </c>
      <c r="AI102" s="20" t="s">
        <v>70</v>
      </c>
      <c r="AJ102" s="20" t="s">
        <v>71</v>
      </c>
      <c r="AK102" s="20" t="s">
        <v>71</v>
      </c>
      <c r="AL102" s="20" t="s">
        <v>71</v>
      </c>
      <c r="AM102" s="20" t="s">
        <v>71</v>
      </c>
      <c r="AN102" s="20" t="s">
        <v>71</v>
      </c>
      <c r="AO102" s="20" t="s">
        <v>201</v>
      </c>
      <c r="AP102" s="35" t="s">
        <v>968</v>
      </c>
    </row>
    <row r="103" s="2" customFormat="true" ht="64" customHeight="true" spans="1:42">
      <c r="A103" s="20">
        <v>95</v>
      </c>
      <c r="B103" s="22" t="s">
        <v>969</v>
      </c>
      <c r="C103" s="20" t="s">
        <v>110</v>
      </c>
      <c r="D103" s="20" t="s">
        <v>970</v>
      </c>
      <c r="E103" s="20" t="s">
        <v>971</v>
      </c>
      <c r="F103" s="20" t="s">
        <v>646</v>
      </c>
      <c r="G103" s="20" t="s">
        <v>972</v>
      </c>
      <c r="H103" s="22" t="s">
        <v>973</v>
      </c>
      <c r="I103" s="22" t="s">
        <v>974</v>
      </c>
      <c r="J103" s="22" t="s">
        <v>975</v>
      </c>
      <c r="K103" s="22" t="s">
        <v>976</v>
      </c>
      <c r="L103" s="22" t="s">
        <v>977</v>
      </c>
      <c r="M103" s="22" t="s">
        <v>978</v>
      </c>
      <c r="N103" s="22" t="s">
        <v>979</v>
      </c>
      <c r="O103" s="22" t="s">
        <v>980</v>
      </c>
      <c r="P103" s="22" t="s">
        <v>981</v>
      </c>
      <c r="Q103" s="22" t="s">
        <v>67</v>
      </c>
      <c r="R103" s="22" t="s">
        <v>982</v>
      </c>
      <c r="S103" s="22" t="s">
        <v>983</v>
      </c>
      <c r="T103" s="20" t="s">
        <v>983</v>
      </c>
      <c r="U103" s="20">
        <v>2022</v>
      </c>
      <c r="V103" s="20" t="s">
        <v>70</v>
      </c>
      <c r="W103" s="20">
        <v>2022.01</v>
      </c>
      <c r="X103" s="20">
        <v>2022.12</v>
      </c>
      <c r="Y103" s="34">
        <f>Z103+AA103+AB103+AC103</f>
        <v>154</v>
      </c>
      <c r="Z103" s="34">
        <v>154</v>
      </c>
      <c r="AA103" s="34"/>
      <c r="AB103" s="34"/>
      <c r="AC103" s="34"/>
      <c r="AD103" s="20">
        <v>1376</v>
      </c>
      <c r="AE103" s="20">
        <v>66</v>
      </c>
      <c r="AF103" s="20" t="s">
        <v>71</v>
      </c>
      <c r="AG103" s="20" t="s">
        <v>71</v>
      </c>
      <c r="AH103" s="20" t="s">
        <v>71</v>
      </c>
      <c r="AI103" s="20" t="s">
        <v>70</v>
      </c>
      <c r="AJ103" s="20" t="s">
        <v>70</v>
      </c>
      <c r="AK103" s="20" t="s">
        <v>71</v>
      </c>
      <c r="AL103" s="20"/>
      <c r="AM103" s="20" t="s">
        <v>71</v>
      </c>
      <c r="AN103" s="20"/>
      <c r="AO103" s="20" t="s">
        <v>984</v>
      </c>
      <c r="AP103" s="35">
        <v>15213165632</v>
      </c>
    </row>
    <row r="104" s="2" customFormat="true" ht="148.5" spans="1:42">
      <c r="A104" s="20">
        <v>96</v>
      </c>
      <c r="B104" s="21" t="s">
        <v>985</v>
      </c>
      <c r="C104" s="20" t="s">
        <v>75</v>
      </c>
      <c r="D104" s="20" t="s">
        <v>76</v>
      </c>
      <c r="E104" s="22" t="s">
        <v>986</v>
      </c>
      <c r="F104" s="20" t="s">
        <v>646</v>
      </c>
      <c r="G104" s="20" t="s">
        <v>972</v>
      </c>
      <c r="H104" s="22" t="s">
        <v>987</v>
      </c>
      <c r="I104" s="22" t="s">
        <v>988</v>
      </c>
      <c r="J104" s="22" t="s">
        <v>989</v>
      </c>
      <c r="K104" s="22" t="s">
        <v>990</v>
      </c>
      <c r="L104" s="22" t="s">
        <v>977</v>
      </c>
      <c r="M104" s="22" t="s">
        <v>83</v>
      </c>
      <c r="N104" s="22" t="s">
        <v>991</v>
      </c>
      <c r="O104" s="22" t="s">
        <v>992</v>
      </c>
      <c r="P104" s="22" t="s">
        <v>993</v>
      </c>
      <c r="Q104" s="22" t="s">
        <v>67</v>
      </c>
      <c r="R104" s="22" t="s">
        <v>994</v>
      </c>
      <c r="S104" s="22" t="s">
        <v>995</v>
      </c>
      <c r="T104" s="20" t="s">
        <v>996</v>
      </c>
      <c r="U104" s="20">
        <v>2022</v>
      </c>
      <c r="V104" s="20" t="s">
        <v>70</v>
      </c>
      <c r="W104" s="20">
        <v>2022.03</v>
      </c>
      <c r="X104" s="20">
        <v>2022.12</v>
      </c>
      <c r="Y104" s="34">
        <f>Z104+AA104+AB104+AC104</f>
        <v>380</v>
      </c>
      <c r="Z104" s="34">
        <v>380</v>
      </c>
      <c r="AA104" s="34"/>
      <c r="AB104" s="34"/>
      <c r="AC104" s="34"/>
      <c r="AD104" s="20">
        <v>1000</v>
      </c>
      <c r="AE104" s="20">
        <v>1000</v>
      </c>
      <c r="AF104" s="20" t="s">
        <v>71</v>
      </c>
      <c r="AG104" s="20" t="s">
        <v>71</v>
      </c>
      <c r="AH104" s="20" t="s">
        <v>70</v>
      </c>
      <c r="AI104" s="20" t="s">
        <v>70</v>
      </c>
      <c r="AJ104" s="20" t="s">
        <v>70</v>
      </c>
      <c r="AK104" s="20" t="s">
        <v>71</v>
      </c>
      <c r="AL104" s="20" t="s">
        <v>72</v>
      </c>
      <c r="AM104" s="20" t="s">
        <v>71</v>
      </c>
      <c r="AN104" s="20" t="s">
        <v>72</v>
      </c>
      <c r="AO104" s="20" t="s">
        <v>997</v>
      </c>
      <c r="AP104" s="35">
        <v>15310111200</v>
      </c>
    </row>
    <row r="105" s="2" customFormat="true" ht="67.5" spans="1:42">
      <c r="A105" s="20">
        <v>97</v>
      </c>
      <c r="B105" s="21" t="s">
        <v>998</v>
      </c>
      <c r="C105" s="20" t="s">
        <v>56</v>
      </c>
      <c r="D105" s="20" t="s">
        <v>160</v>
      </c>
      <c r="E105" s="22" t="s">
        <v>999</v>
      </c>
      <c r="F105" s="20" t="s">
        <v>646</v>
      </c>
      <c r="G105" s="20" t="s">
        <v>972</v>
      </c>
      <c r="H105" s="22" t="s">
        <v>1000</v>
      </c>
      <c r="I105" s="22" t="s">
        <v>1001</v>
      </c>
      <c r="J105" s="22" t="s">
        <v>1002</v>
      </c>
      <c r="K105" s="22" t="s">
        <v>1003</v>
      </c>
      <c r="L105" s="22" t="s">
        <v>1004</v>
      </c>
      <c r="M105" s="22" t="s">
        <v>83</v>
      </c>
      <c r="N105" s="22" t="s">
        <v>1005</v>
      </c>
      <c r="O105" s="22" t="s">
        <v>1006</v>
      </c>
      <c r="P105" s="22" t="s">
        <v>1007</v>
      </c>
      <c r="Q105" s="22" t="s">
        <v>67</v>
      </c>
      <c r="R105" s="22" t="s">
        <v>68</v>
      </c>
      <c r="S105" s="22" t="s">
        <v>897</v>
      </c>
      <c r="T105" s="20" t="s">
        <v>1008</v>
      </c>
      <c r="U105" s="20">
        <v>2022</v>
      </c>
      <c r="V105" s="20" t="s">
        <v>70</v>
      </c>
      <c r="W105" s="20">
        <v>2022.01</v>
      </c>
      <c r="X105" s="20">
        <v>2022.12</v>
      </c>
      <c r="Y105" s="34">
        <f>Z105+AA105+AB105+AC105</f>
        <v>610</v>
      </c>
      <c r="Z105" s="34">
        <v>610</v>
      </c>
      <c r="AA105" s="34"/>
      <c r="AB105" s="34"/>
      <c r="AC105" s="34"/>
      <c r="AD105" s="20">
        <v>2000</v>
      </c>
      <c r="AE105" s="20">
        <v>2000</v>
      </c>
      <c r="AF105" s="20" t="s">
        <v>71</v>
      </c>
      <c r="AG105" s="20" t="s">
        <v>71</v>
      </c>
      <c r="AH105" s="20" t="s">
        <v>71</v>
      </c>
      <c r="AI105" s="20" t="s">
        <v>70</v>
      </c>
      <c r="AJ105" s="20" t="s">
        <v>70</v>
      </c>
      <c r="AK105" s="20" t="s">
        <v>71</v>
      </c>
      <c r="AL105" s="20" t="s">
        <v>72</v>
      </c>
      <c r="AM105" s="20" t="s">
        <v>71</v>
      </c>
      <c r="AN105" s="20" t="s">
        <v>72</v>
      </c>
      <c r="AO105" s="20" t="s">
        <v>1009</v>
      </c>
      <c r="AP105" s="35">
        <v>13752882279</v>
      </c>
    </row>
    <row r="106" s="2" customFormat="true" ht="40.5" spans="1:42">
      <c r="A106" s="20">
        <v>98</v>
      </c>
      <c r="B106" s="22" t="s">
        <v>1010</v>
      </c>
      <c r="C106" s="20" t="s">
        <v>96</v>
      </c>
      <c r="D106" s="20" t="s">
        <v>97</v>
      </c>
      <c r="E106" s="22" t="s">
        <v>1011</v>
      </c>
      <c r="F106" s="20" t="s">
        <v>646</v>
      </c>
      <c r="G106" s="20" t="s">
        <v>972</v>
      </c>
      <c r="H106" s="22" t="s">
        <v>1012</v>
      </c>
      <c r="I106" s="22" t="s">
        <v>1013</v>
      </c>
      <c r="J106" s="22" t="s">
        <v>1014</v>
      </c>
      <c r="K106" s="22" t="s">
        <v>1015</v>
      </c>
      <c r="L106" s="22" t="s">
        <v>1016</v>
      </c>
      <c r="M106" s="22" t="s">
        <v>83</v>
      </c>
      <c r="N106" s="22" t="s">
        <v>1017</v>
      </c>
      <c r="O106" s="22" t="s">
        <v>1018</v>
      </c>
      <c r="P106" s="22" t="s">
        <v>1019</v>
      </c>
      <c r="Q106" s="22" t="s">
        <v>67</v>
      </c>
      <c r="R106" s="22" t="s">
        <v>994</v>
      </c>
      <c r="S106" s="22" t="s">
        <v>69</v>
      </c>
      <c r="T106" s="20" t="s">
        <v>69</v>
      </c>
      <c r="U106" s="20">
        <v>2022</v>
      </c>
      <c r="V106" s="20" t="s">
        <v>70</v>
      </c>
      <c r="W106" s="20">
        <v>2022.01</v>
      </c>
      <c r="X106" s="20">
        <v>2022.12</v>
      </c>
      <c r="Y106" s="34">
        <f>Z106+AA106+AB106+AC106</f>
        <v>142.9</v>
      </c>
      <c r="Z106" s="34">
        <v>142.9</v>
      </c>
      <c r="AA106" s="34"/>
      <c r="AB106" s="34"/>
      <c r="AC106" s="34"/>
      <c r="AD106" s="20">
        <v>39336</v>
      </c>
      <c r="AE106" s="20">
        <v>39336</v>
      </c>
      <c r="AF106" s="20" t="s">
        <v>71</v>
      </c>
      <c r="AG106" s="20" t="s">
        <v>71</v>
      </c>
      <c r="AH106" s="20" t="s">
        <v>71</v>
      </c>
      <c r="AI106" s="20" t="s">
        <v>70</v>
      </c>
      <c r="AJ106" s="20" t="s">
        <v>70</v>
      </c>
      <c r="AK106" s="20" t="s">
        <v>71</v>
      </c>
      <c r="AL106" s="20"/>
      <c r="AM106" s="20" t="s">
        <v>71</v>
      </c>
      <c r="AN106" s="20"/>
      <c r="AO106" s="20" t="s">
        <v>108</v>
      </c>
      <c r="AP106" s="35" t="s">
        <v>1020</v>
      </c>
    </row>
    <row r="107" s="2" customFormat="true" ht="54" spans="1:42">
      <c r="A107" s="20">
        <v>99</v>
      </c>
      <c r="B107" s="54" t="s">
        <v>1021</v>
      </c>
      <c r="C107" s="20" t="s">
        <v>110</v>
      </c>
      <c r="D107" s="20" t="s">
        <v>970</v>
      </c>
      <c r="E107" s="24" t="s">
        <v>1022</v>
      </c>
      <c r="F107" s="20" t="s">
        <v>646</v>
      </c>
      <c r="G107" s="20" t="s">
        <v>972</v>
      </c>
      <c r="H107" s="22" t="s">
        <v>1023</v>
      </c>
      <c r="I107" s="24" t="s">
        <v>1024</v>
      </c>
      <c r="J107" s="22" t="s">
        <v>1025</v>
      </c>
      <c r="K107" s="22" t="s">
        <v>1026</v>
      </c>
      <c r="L107" s="22" t="s">
        <v>1027</v>
      </c>
      <c r="M107" s="22" t="s">
        <v>118</v>
      </c>
      <c r="N107" s="22" t="s">
        <v>1028</v>
      </c>
      <c r="O107" s="22"/>
      <c r="P107" s="22" t="s">
        <v>1029</v>
      </c>
      <c r="Q107" s="22"/>
      <c r="R107" s="22" t="s">
        <v>87</v>
      </c>
      <c r="S107" s="22" t="s">
        <v>69</v>
      </c>
      <c r="T107" s="20" t="s">
        <v>69</v>
      </c>
      <c r="U107" s="20">
        <v>2022</v>
      </c>
      <c r="V107" s="20" t="s">
        <v>70</v>
      </c>
      <c r="W107" s="20">
        <v>2022.01</v>
      </c>
      <c r="X107" s="20">
        <v>2022.12</v>
      </c>
      <c r="Y107" s="34">
        <v>153</v>
      </c>
      <c r="Z107" s="34">
        <v>153</v>
      </c>
      <c r="AA107" s="34"/>
      <c r="AB107" s="34"/>
      <c r="AC107" s="34"/>
      <c r="AD107" s="20">
        <v>1686</v>
      </c>
      <c r="AE107" s="20">
        <v>1686</v>
      </c>
      <c r="AF107" s="20" t="s">
        <v>71</v>
      </c>
      <c r="AG107" s="20" t="s">
        <v>71</v>
      </c>
      <c r="AH107" s="20" t="s">
        <v>70</v>
      </c>
      <c r="AI107" s="20"/>
      <c r="AJ107" s="20" t="s">
        <v>70</v>
      </c>
      <c r="AK107" s="20" t="s">
        <v>71</v>
      </c>
      <c r="AL107" s="20"/>
      <c r="AM107" s="20" t="s">
        <v>71</v>
      </c>
      <c r="AN107" s="20"/>
      <c r="AO107" s="20" t="s">
        <v>1030</v>
      </c>
      <c r="AP107" s="20" t="s">
        <v>1031</v>
      </c>
    </row>
    <row r="108" s="2" customFormat="true" ht="216" spans="1:42">
      <c r="A108" s="20">
        <v>100</v>
      </c>
      <c r="B108" s="21" t="s">
        <v>1032</v>
      </c>
      <c r="C108" s="20" t="s">
        <v>96</v>
      </c>
      <c r="D108" s="20" t="s">
        <v>1033</v>
      </c>
      <c r="E108" s="22" t="s">
        <v>1034</v>
      </c>
      <c r="F108" s="20" t="s">
        <v>646</v>
      </c>
      <c r="G108" s="20" t="s">
        <v>972</v>
      </c>
      <c r="H108" s="22" t="s">
        <v>1035</v>
      </c>
      <c r="I108" s="22" t="s">
        <v>1036</v>
      </c>
      <c r="J108" s="22" t="s">
        <v>1037</v>
      </c>
      <c r="K108" s="22" t="s">
        <v>1038</v>
      </c>
      <c r="L108" s="22" t="s">
        <v>1039</v>
      </c>
      <c r="M108" s="22" t="s">
        <v>1040</v>
      </c>
      <c r="N108" s="22" t="s">
        <v>1041</v>
      </c>
      <c r="O108" s="22" t="s">
        <v>1042</v>
      </c>
      <c r="P108" s="22" t="s">
        <v>1043</v>
      </c>
      <c r="Q108" s="22" t="s">
        <v>67</v>
      </c>
      <c r="R108" s="22" t="s">
        <v>1044</v>
      </c>
      <c r="S108" s="22" t="s">
        <v>1045</v>
      </c>
      <c r="T108" s="20" t="s">
        <v>1045</v>
      </c>
      <c r="U108" s="20">
        <v>2022</v>
      </c>
      <c r="V108" s="20" t="s">
        <v>70</v>
      </c>
      <c r="W108" s="20">
        <v>2022.01</v>
      </c>
      <c r="X108" s="20">
        <v>2022.12</v>
      </c>
      <c r="Y108" s="34">
        <f>Z108+AA108+AB108+AC108</f>
        <v>1575</v>
      </c>
      <c r="Z108" s="34">
        <v>1575</v>
      </c>
      <c r="AA108" s="34"/>
      <c r="AB108" s="34"/>
      <c r="AC108" s="34"/>
      <c r="AD108" s="20">
        <v>39747</v>
      </c>
      <c r="AE108" s="20">
        <v>39747</v>
      </c>
      <c r="AF108" s="20" t="s">
        <v>71</v>
      </c>
      <c r="AG108" s="20" t="s">
        <v>71</v>
      </c>
      <c r="AH108" s="20" t="s">
        <v>70</v>
      </c>
      <c r="AI108" s="20" t="s">
        <v>71</v>
      </c>
      <c r="AJ108" s="20" t="s">
        <v>70</v>
      </c>
      <c r="AK108" s="20" t="s">
        <v>71</v>
      </c>
      <c r="AL108" s="20" t="s">
        <v>72</v>
      </c>
      <c r="AM108" s="20" t="s">
        <v>71</v>
      </c>
      <c r="AN108" s="20" t="s">
        <v>72</v>
      </c>
      <c r="AO108" s="20" t="s">
        <v>108</v>
      </c>
      <c r="AP108" s="20">
        <v>18580392957</v>
      </c>
    </row>
    <row r="109" s="2" customFormat="true" ht="94.5" spans="1:42">
      <c r="A109" s="20">
        <v>101</v>
      </c>
      <c r="B109" s="21" t="s">
        <v>1046</v>
      </c>
      <c r="C109" s="20" t="s">
        <v>96</v>
      </c>
      <c r="D109" s="20" t="s">
        <v>1033</v>
      </c>
      <c r="E109" s="22" t="s">
        <v>1047</v>
      </c>
      <c r="F109" s="20" t="s">
        <v>646</v>
      </c>
      <c r="G109" s="20" t="s">
        <v>972</v>
      </c>
      <c r="H109" s="22" t="s">
        <v>1048</v>
      </c>
      <c r="I109" s="22" t="s">
        <v>1049</v>
      </c>
      <c r="J109" s="22" t="s">
        <v>1050</v>
      </c>
      <c r="K109" s="22" t="s">
        <v>1051</v>
      </c>
      <c r="L109" s="22" t="s">
        <v>1052</v>
      </c>
      <c r="M109" s="22" t="s">
        <v>1053</v>
      </c>
      <c r="N109" s="22" t="s">
        <v>1054</v>
      </c>
      <c r="O109" s="22" t="s">
        <v>1055</v>
      </c>
      <c r="P109" s="22" t="s">
        <v>1056</v>
      </c>
      <c r="Q109" s="22" t="s">
        <v>67</v>
      </c>
      <c r="R109" s="22" t="s">
        <v>68</v>
      </c>
      <c r="S109" s="22" t="s">
        <v>148</v>
      </c>
      <c r="T109" s="20" t="s">
        <v>148</v>
      </c>
      <c r="U109" s="20">
        <v>2022</v>
      </c>
      <c r="V109" s="20" t="s">
        <v>70</v>
      </c>
      <c r="W109" s="36">
        <v>2022.01</v>
      </c>
      <c r="X109" s="36">
        <v>2022.12</v>
      </c>
      <c r="Y109" s="34">
        <f>Z109+AA109+AB109+AC109</f>
        <v>280</v>
      </c>
      <c r="Z109" s="34">
        <v>280</v>
      </c>
      <c r="AA109" s="34"/>
      <c r="AB109" s="34"/>
      <c r="AC109" s="34"/>
      <c r="AD109" s="20">
        <v>39747</v>
      </c>
      <c r="AE109" s="20">
        <v>39747</v>
      </c>
      <c r="AF109" s="20" t="s">
        <v>71</v>
      </c>
      <c r="AG109" s="20" t="s">
        <v>71</v>
      </c>
      <c r="AH109" s="20" t="s">
        <v>70</v>
      </c>
      <c r="AI109" s="20" t="s">
        <v>71</v>
      </c>
      <c r="AJ109" s="20" t="s">
        <v>70</v>
      </c>
      <c r="AK109" s="20" t="s">
        <v>71</v>
      </c>
      <c r="AL109" s="20" t="s">
        <v>72</v>
      </c>
      <c r="AM109" s="20" t="s">
        <v>71</v>
      </c>
      <c r="AN109" s="20" t="s">
        <v>72</v>
      </c>
      <c r="AO109" s="20" t="s">
        <v>108</v>
      </c>
      <c r="AP109" s="20">
        <v>18580392957</v>
      </c>
    </row>
    <row r="110" s="2" customFormat="true" ht="93" customHeight="true" spans="1:42">
      <c r="A110" s="20">
        <v>102</v>
      </c>
      <c r="B110" s="21" t="s">
        <v>1057</v>
      </c>
      <c r="C110" s="20" t="s">
        <v>1058</v>
      </c>
      <c r="D110" s="20" t="s">
        <v>1058</v>
      </c>
      <c r="E110" s="22" t="s">
        <v>1059</v>
      </c>
      <c r="F110" s="20" t="s">
        <v>646</v>
      </c>
      <c r="G110" s="20" t="s">
        <v>972</v>
      </c>
      <c r="H110" s="22" t="s">
        <v>1060</v>
      </c>
      <c r="I110" s="22" t="s">
        <v>1061</v>
      </c>
      <c r="J110" s="22" t="s">
        <v>1062</v>
      </c>
      <c r="K110" s="22" t="s">
        <v>1063</v>
      </c>
      <c r="L110" s="22" t="s">
        <v>1064</v>
      </c>
      <c r="M110" s="22" t="s">
        <v>177</v>
      </c>
      <c r="N110" s="22" t="s">
        <v>1065</v>
      </c>
      <c r="O110" s="22" t="s">
        <v>1066</v>
      </c>
      <c r="P110" s="22" t="s">
        <v>1067</v>
      </c>
      <c r="Q110" s="22" t="s">
        <v>1068</v>
      </c>
      <c r="R110" s="22" t="s">
        <v>1069</v>
      </c>
      <c r="S110" s="22" t="s">
        <v>1070</v>
      </c>
      <c r="T110" s="20" t="s">
        <v>1070</v>
      </c>
      <c r="U110" s="61">
        <v>2022</v>
      </c>
      <c r="V110" s="20" t="s">
        <v>70</v>
      </c>
      <c r="W110" s="36">
        <v>2022.01</v>
      </c>
      <c r="X110" s="36">
        <v>2022.12</v>
      </c>
      <c r="Y110" s="34">
        <f>Z110+AA110+AB110+AC110</f>
        <v>660</v>
      </c>
      <c r="Z110" s="34">
        <v>660</v>
      </c>
      <c r="AA110" s="34"/>
      <c r="AB110" s="34"/>
      <c r="AC110" s="34"/>
      <c r="AD110" s="20">
        <v>1650</v>
      </c>
      <c r="AE110" s="20">
        <v>600</v>
      </c>
      <c r="AF110" s="20" t="s">
        <v>71</v>
      </c>
      <c r="AG110" s="20" t="s">
        <v>71</v>
      </c>
      <c r="AH110" s="20" t="s">
        <v>70</v>
      </c>
      <c r="AI110" s="20" t="s">
        <v>70</v>
      </c>
      <c r="AJ110" s="20" t="s">
        <v>70</v>
      </c>
      <c r="AK110" s="20" t="s">
        <v>71</v>
      </c>
      <c r="AL110" s="20" t="s">
        <v>72</v>
      </c>
      <c r="AM110" s="20" t="s">
        <v>71</v>
      </c>
      <c r="AN110" s="20" t="s">
        <v>72</v>
      </c>
      <c r="AO110" s="20" t="s">
        <v>1071</v>
      </c>
      <c r="AP110" s="35">
        <v>13996823967</v>
      </c>
    </row>
    <row r="111" s="2" customFormat="true" ht="54" spans="1:42">
      <c r="A111" s="20">
        <v>103</v>
      </c>
      <c r="B111" s="21" t="s">
        <v>1072</v>
      </c>
      <c r="C111" s="36" t="s">
        <v>75</v>
      </c>
      <c r="D111" s="20" t="s">
        <v>1073</v>
      </c>
      <c r="E111" s="22" t="s">
        <v>1074</v>
      </c>
      <c r="F111" s="20" t="s">
        <v>646</v>
      </c>
      <c r="G111" s="20" t="s">
        <v>972</v>
      </c>
      <c r="H111" s="22" t="s">
        <v>1075</v>
      </c>
      <c r="I111" s="22" t="s">
        <v>1076</v>
      </c>
      <c r="J111" s="22" t="s">
        <v>1077</v>
      </c>
      <c r="K111" s="22" t="s">
        <v>1078</v>
      </c>
      <c r="L111" s="22" t="s">
        <v>1079</v>
      </c>
      <c r="M111" s="22" t="s">
        <v>118</v>
      </c>
      <c r="N111" s="22" t="s">
        <v>1080</v>
      </c>
      <c r="O111" s="22"/>
      <c r="P111" s="22" t="s">
        <v>1081</v>
      </c>
      <c r="Q111" s="22"/>
      <c r="R111" s="22" t="s">
        <v>87</v>
      </c>
      <c r="S111" s="22" t="s">
        <v>69</v>
      </c>
      <c r="T111" s="20" t="s">
        <v>69</v>
      </c>
      <c r="U111" s="20">
        <v>2022</v>
      </c>
      <c r="V111" s="20" t="s">
        <v>70</v>
      </c>
      <c r="W111" s="20">
        <v>2022.09</v>
      </c>
      <c r="X111" s="20" t="s">
        <v>1082</v>
      </c>
      <c r="Y111" s="34">
        <v>300</v>
      </c>
      <c r="Z111" s="34">
        <v>300</v>
      </c>
      <c r="AA111" s="34"/>
      <c r="AB111" s="34"/>
      <c r="AC111" s="34"/>
      <c r="AD111" s="20">
        <v>727</v>
      </c>
      <c r="AE111" s="20">
        <v>727</v>
      </c>
      <c r="AF111" s="20" t="s">
        <v>71</v>
      </c>
      <c r="AG111" s="20" t="s">
        <v>71</v>
      </c>
      <c r="AH111" s="20" t="s">
        <v>70</v>
      </c>
      <c r="AI111" s="20"/>
      <c r="AJ111" s="20" t="s">
        <v>70</v>
      </c>
      <c r="AK111" s="20" t="s">
        <v>71</v>
      </c>
      <c r="AL111" s="20"/>
      <c r="AM111" s="20" t="s">
        <v>71</v>
      </c>
      <c r="AN111" s="20"/>
      <c r="AO111" s="20" t="s">
        <v>1030</v>
      </c>
      <c r="AP111" s="35" t="s">
        <v>1031</v>
      </c>
    </row>
    <row r="112" s="2" customFormat="true" ht="108" spans="1:42">
      <c r="A112" s="20">
        <v>104</v>
      </c>
      <c r="B112" s="21" t="s">
        <v>1083</v>
      </c>
      <c r="C112" s="20" t="s">
        <v>75</v>
      </c>
      <c r="D112" s="20" t="s">
        <v>76</v>
      </c>
      <c r="E112" s="22" t="s">
        <v>1084</v>
      </c>
      <c r="F112" s="20" t="s">
        <v>646</v>
      </c>
      <c r="G112" s="20" t="s">
        <v>972</v>
      </c>
      <c r="H112" s="22" t="s">
        <v>1085</v>
      </c>
      <c r="I112" s="22" t="s">
        <v>1086</v>
      </c>
      <c r="J112" s="22" t="s">
        <v>1087</v>
      </c>
      <c r="K112" s="22" t="s">
        <v>1088</v>
      </c>
      <c r="L112" s="22" t="s">
        <v>977</v>
      </c>
      <c r="M112" s="22" t="s">
        <v>83</v>
      </c>
      <c r="N112" s="22" t="s">
        <v>1089</v>
      </c>
      <c r="O112" s="22" t="s">
        <v>1090</v>
      </c>
      <c r="P112" s="22" t="s">
        <v>993</v>
      </c>
      <c r="Q112" s="22" t="s">
        <v>67</v>
      </c>
      <c r="R112" s="22" t="s">
        <v>994</v>
      </c>
      <c r="S112" s="22" t="s">
        <v>995</v>
      </c>
      <c r="T112" s="20" t="s">
        <v>996</v>
      </c>
      <c r="U112" s="20">
        <v>2022</v>
      </c>
      <c r="V112" s="20" t="s">
        <v>70</v>
      </c>
      <c r="W112" s="20">
        <v>2022.12</v>
      </c>
      <c r="X112" s="20">
        <v>2022.12</v>
      </c>
      <c r="Y112" s="34">
        <f>Z112+AA112+AB112+AC112</f>
        <v>180</v>
      </c>
      <c r="Z112" s="34">
        <v>180</v>
      </c>
      <c r="AA112" s="34"/>
      <c r="AB112" s="34"/>
      <c r="AC112" s="34"/>
      <c r="AD112" s="20">
        <v>1500</v>
      </c>
      <c r="AE112" s="20">
        <v>1500</v>
      </c>
      <c r="AF112" s="20" t="s">
        <v>71</v>
      </c>
      <c r="AG112" s="20" t="s">
        <v>71</v>
      </c>
      <c r="AH112" s="20" t="s">
        <v>70</v>
      </c>
      <c r="AI112" s="20" t="s">
        <v>70</v>
      </c>
      <c r="AJ112" s="20" t="s">
        <v>70</v>
      </c>
      <c r="AK112" s="20" t="s">
        <v>71</v>
      </c>
      <c r="AL112" s="20" t="s">
        <v>72</v>
      </c>
      <c r="AM112" s="20" t="s">
        <v>71</v>
      </c>
      <c r="AN112" s="20" t="s">
        <v>72</v>
      </c>
      <c r="AO112" s="20" t="s">
        <v>1030</v>
      </c>
      <c r="AP112" s="20" t="s">
        <v>1031</v>
      </c>
    </row>
    <row r="113" s="2" customFormat="true" ht="67.5" spans="1:42">
      <c r="A113" s="20">
        <v>105</v>
      </c>
      <c r="B113" s="21" t="s">
        <v>1091</v>
      </c>
      <c r="C113" s="23" t="s">
        <v>110</v>
      </c>
      <c r="D113" s="55" t="s">
        <v>970</v>
      </c>
      <c r="E113" s="22" t="s">
        <v>1092</v>
      </c>
      <c r="F113" s="20" t="s">
        <v>646</v>
      </c>
      <c r="G113" s="20" t="s">
        <v>972</v>
      </c>
      <c r="H113" s="22" t="s">
        <v>1093</v>
      </c>
      <c r="I113" s="22" t="s">
        <v>1094</v>
      </c>
      <c r="J113" s="22" t="s">
        <v>1095</v>
      </c>
      <c r="K113" s="22" t="s">
        <v>1096</v>
      </c>
      <c r="L113" s="22" t="s">
        <v>130</v>
      </c>
      <c r="M113" s="22" t="s">
        <v>209</v>
      </c>
      <c r="N113" s="22" t="s">
        <v>1097</v>
      </c>
      <c r="O113" s="22" t="s">
        <v>1098</v>
      </c>
      <c r="P113" s="22" t="s">
        <v>1099</v>
      </c>
      <c r="Q113" s="22" t="s">
        <v>67</v>
      </c>
      <c r="R113" s="22" t="s">
        <v>134</v>
      </c>
      <c r="S113" s="22" t="s">
        <v>69</v>
      </c>
      <c r="T113" s="20" t="s">
        <v>69</v>
      </c>
      <c r="U113" s="20">
        <v>2022</v>
      </c>
      <c r="V113" s="20" t="s">
        <v>70</v>
      </c>
      <c r="W113" s="20">
        <v>2022.1</v>
      </c>
      <c r="X113" s="20">
        <v>2022.12</v>
      </c>
      <c r="Y113" s="34">
        <f>Z113+AA113+AB113+AC113</f>
        <v>214</v>
      </c>
      <c r="Z113" s="34">
        <v>214</v>
      </c>
      <c r="AA113" s="34"/>
      <c r="AB113" s="34"/>
      <c r="AC113" s="34"/>
      <c r="AD113" s="20">
        <v>200</v>
      </c>
      <c r="AE113" s="20">
        <v>200</v>
      </c>
      <c r="AF113" s="20" t="s">
        <v>71</v>
      </c>
      <c r="AG113" s="20" t="s">
        <v>71</v>
      </c>
      <c r="AH113" s="20" t="s">
        <v>70</v>
      </c>
      <c r="AI113" s="20" t="s">
        <v>71</v>
      </c>
      <c r="AJ113" s="20" t="s">
        <v>70</v>
      </c>
      <c r="AK113" s="20" t="s">
        <v>71</v>
      </c>
      <c r="AL113" s="20" t="s">
        <v>72</v>
      </c>
      <c r="AM113" s="20" t="s">
        <v>71</v>
      </c>
      <c r="AN113" s="20" t="s">
        <v>72</v>
      </c>
      <c r="AO113" s="20" t="s">
        <v>1030</v>
      </c>
      <c r="AP113" s="35">
        <v>13896589696</v>
      </c>
    </row>
    <row r="114" s="2" customFormat="true" ht="54" spans="1:42">
      <c r="A114" s="20">
        <v>106</v>
      </c>
      <c r="B114" s="21" t="s">
        <v>1100</v>
      </c>
      <c r="C114" s="23" t="s">
        <v>110</v>
      </c>
      <c r="D114" s="55" t="s">
        <v>970</v>
      </c>
      <c r="E114" s="22" t="s">
        <v>1101</v>
      </c>
      <c r="F114" s="20" t="s">
        <v>646</v>
      </c>
      <c r="G114" s="20" t="s">
        <v>972</v>
      </c>
      <c r="H114" s="22" t="s">
        <v>1102</v>
      </c>
      <c r="I114" s="22" t="s">
        <v>1103</v>
      </c>
      <c r="J114" s="22" t="s">
        <v>1104</v>
      </c>
      <c r="K114" s="22" t="s">
        <v>1105</v>
      </c>
      <c r="L114" s="22" t="s">
        <v>1106</v>
      </c>
      <c r="M114" s="22" t="s">
        <v>118</v>
      </c>
      <c r="N114" s="22" t="s">
        <v>1107</v>
      </c>
      <c r="O114" s="22"/>
      <c r="P114" s="22" t="s">
        <v>1108</v>
      </c>
      <c r="Q114" s="22"/>
      <c r="R114" s="22" t="s">
        <v>87</v>
      </c>
      <c r="S114" s="22" t="s">
        <v>69</v>
      </c>
      <c r="T114" s="20" t="s">
        <v>69</v>
      </c>
      <c r="U114" s="20">
        <v>2022</v>
      </c>
      <c r="V114" s="20" t="s">
        <v>70</v>
      </c>
      <c r="W114" s="20">
        <v>2022.1</v>
      </c>
      <c r="X114" s="20">
        <v>2022.12</v>
      </c>
      <c r="Y114" s="34">
        <f>Z114+AA114+AB114+AC114</f>
        <v>70</v>
      </c>
      <c r="Z114" s="34">
        <v>70</v>
      </c>
      <c r="AA114" s="34"/>
      <c r="AB114" s="34"/>
      <c r="AC114" s="34"/>
      <c r="AD114" s="20">
        <v>3882</v>
      </c>
      <c r="AE114" s="20">
        <v>3882</v>
      </c>
      <c r="AF114" s="20" t="s">
        <v>71</v>
      </c>
      <c r="AG114" s="20" t="s">
        <v>71</v>
      </c>
      <c r="AH114" s="20" t="s">
        <v>70</v>
      </c>
      <c r="AI114" s="20"/>
      <c r="AJ114" s="20" t="str">
        <f>VLOOKUP('[2]表1  区（县）2021年衔接资金项目总表'!$B$1:$B$65536,'[2]表1  区（县）2021年衔接资金项目总表'!$B$1:$H$65536,7,FALSE)</f>
        <v>是</v>
      </c>
      <c r="AK114" s="20" t="s">
        <v>71</v>
      </c>
      <c r="AL114" s="20"/>
      <c r="AM114" s="20" t="s">
        <v>71</v>
      </c>
      <c r="AN114" s="20"/>
      <c r="AO114" s="20" t="s">
        <v>1030</v>
      </c>
      <c r="AP114" s="35" t="s">
        <v>1031</v>
      </c>
    </row>
    <row r="115" s="2" customFormat="true" ht="243" spans="1:42">
      <c r="A115" s="20">
        <v>107</v>
      </c>
      <c r="B115" s="22" t="s">
        <v>1109</v>
      </c>
      <c r="C115" s="20" t="s">
        <v>437</v>
      </c>
      <c r="D115" s="20" t="s">
        <v>1110</v>
      </c>
      <c r="E115" s="56" t="s">
        <v>1111</v>
      </c>
      <c r="F115" s="20" t="s">
        <v>646</v>
      </c>
      <c r="G115" s="20" t="s">
        <v>1112</v>
      </c>
      <c r="H115" s="21" t="s">
        <v>1113</v>
      </c>
      <c r="I115" s="21" t="s">
        <v>1114</v>
      </c>
      <c r="J115" s="21" t="s">
        <v>1115</v>
      </c>
      <c r="K115" s="59" t="s">
        <v>1116</v>
      </c>
      <c r="L115" s="22" t="s">
        <v>284</v>
      </c>
      <c r="M115" s="22" t="s">
        <v>251</v>
      </c>
      <c r="N115" s="22" t="s">
        <v>1117</v>
      </c>
      <c r="O115" s="22" t="s">
        <v>1118</v>
      </c>
      <c r="P115" s="22" t="s">
        <v>1119</v>
      </c>
      <c r="Q115" s="22" t="s">
        <v>382</v>
      </c>
      <c r="R115" s="22" t="s">
        <v>524</v>
      </c>
      <c r="S115" s="22" t="s">
        <v>69</v>
      </c>
      <c r="T115" s="20" t="s">
        <v>1120</v>
      </c>
      <c r="U115" s="20">
        <v>2022</v>
      </c>
      <c r="V115" s="20" t="s">
        <v>70</v>
      </c>
      <c r="W115" s="20">
        <v>2022.3</v>
      </c>
      <c r="X115" s="20">
        <v>2022.12</v>
      </c>
      <c r="Y115" s="34">
        <v>107</v>
      </c>
      <c r="Z115" s="34">
        <v>107</v>
      </c>
      <c r="AA115" s="34">
        <v>0</v>
      </c>
      <c r="AB115" s="34">
        <v>0</v>
      </c>
      <c r="AC115" s="34">
        <v>0</v>
      </c>
      <c r="AD115" s="36">
        <v>790</v>
      </c>
      <c r="AE115" s="36">
        <v>77</v>
      </c>
      <c r="AF115" s="20" t="s">
        <v>71</v>
      </c>
      <c r="AG115" s="20" t="s">
        <v>71</v>
      </c>
      <c r="AH115" s="20" t="s">
        <v>71</v>
      </c>
      <c r="AI115" s="20" t="s">
        <v>71</v>
      </c>
      <c r="AJ115" s="20" t="s">
        <v>70</v>
      </c>
      <c r="AK115" s="20" t="s">
        <v>71</v>
      </c>
      <c r="AL115" s="20" t="s">
        <v>71</v>
      </c>
      <c r="AM115" s="20" t="s">
        <v>71</v>
      </c>
      <c r="AN115" s="20" t="s">
        <v>71</v>
      </c>
      <c r="AO115" s="20" t="s">
        <v>526</v>
      </c>
      <c r="AP115" s="20">
        <v>18315174345</v>
      </c>
    </row>
    <row r="116" s="2" customFormat="true" ht="229.5" spans="1:42">
      <c r="A116" s="20">
        <v>108</v>
      </c>
      <c r="B116" s="22" t="s">
        <v>1121</v>
      </c>
      <c r="C116" s="20" t="s">
        <v>437</v>
      </c>
      <c r="D116" s="20" t="s">
        <v>1110</v>
      </c>
      <c r="E116" s="21" t="s">
        <v>1122</v>
      </c>
      <c r="F116" s="20" t="s">
        <v>646</v>
      </c>
      <c r="G116" s="20" t="s">
        <v>1123</v>
      </c>
      <c r="H116" s="21" t="s">
        <v>1124</v>
      </c>
      <c r="I116" s="21" t="s">
        <v>1125</v>
      </c>
      <c r="J116" s="21" t="s">
        <v>1126</v>
      </c>
      <c r="K116" s="59" t="s">
        <v>1127</v>
      </c>
      <c r="L116" s="22" t="s">
        <v>284</v>
      </c>
      <c r="M116" s="22" t="s">
        <v>251</v>
      </c>
      <c r="N116" s="22" t="s">
        <v>1128</v>
      </c>
      <c r="O116" s="22" t="s">
        <v>1118</v>
      </c>
      <c r="P116" s="22" t="s">
        <v>1129</v>
      </c>
      <c r="Q116" s="22" t="s">
        <v>382</v>
      </c>
      <c r="R116" s="22" t="s">
        <v>524</v>
      </c>
      <c r="S116" s="22" t="s">
        <v>69</v>
      </c>
      <c r="T116" s="20" t="s">
        <v>1120</v>
      </c>
      <c r="U116" s="20">
        <v>2022</v>
      </c>
      <c r="V116" s="20" t="s">
        <v>70</v>
      </c>
      <c r="W116" s="20">
        <v>2022.3</v>
      </c>
      <c r="X116" s="20">
        <v>2022.12</v>
      </c>
      <c r="Y116" s="34">
        <f t="shared" ref="Y116:Y126" si="2">Z116+AA116+AB116+AC116</f>
        <v>92</v>
      </c>
      <c r="Z116" s="34">
        <v>92</v>
      </c>
      <c r="AA116" s="34">
        <v>0</v>
      </c>
      <c r="AB116" s="34">
        <v>0</v>
      </c>
      <c r="AC116" s="34">
        <v>0</v>
      </c>
      <c r="AD116" s="36">
        <v>600</v>
      </c>
      <c r="AE116" s="36">
        <v>6</v>
      </c>
      <c r="AF116" s="20" t="s">
        <v>71</v>
      </c>
      <c r="AG116" s="20" t="s">
        <v>71</v>
      </c>
      <c r="AH116" s="20" t="s">
        <v>71</v>
      </c>
      <c r="AI116" s="20" t="s">
        <v>71</v>
      </c>
      <c r="AJ116" s="20" t="s">
        <v>70</v>
      </c>
      <c r="AK116" s="20" t="s">
        <v>71</v>
      </c>
      <c r="AL116" s="20" t="s">
        <v>71</v>
      </c>
      <c r="AM116" s="20" t="s">
        <v>71</v>
      </c>
      <c r="AN116" s="20" t="s">
        <v>71</v>
      </c>
      <c r="AO116" s="20" t="s">
        <v>526</v>
      </c>
      <c r="AP116" s="20">
        <v>18315174345</v>
      </c>
    </row>
    <row r="117" s="2" customFormat="true" ht="283.5" spans="1:42">
      <c r="A117" s="20">
        <v>109</v>
      </c>
      <c r="B117" s="22" t="s">
        <v>1130</v>
      </c>
      <c r="C117" s="20" t="s">
        <v>220</v>
      </c>
      <c r="D117" s="20" t="s">
        <v>221</v>
      </c>
      <c r="E117" s="22" t="s">
        <v>1131</v>
      </c>
      <c r="F117" s="20" t="s">
        <v>646</v>
      </c>
      <c r="G117" s="20" t="s">
        <v>1132</v>
      </c>
      <c r="H117" s="22" t="s">
        <v>1133</v>
      </c>
      <c r="I117" s="22" t="s">
        <v>1134</v>
      </c>
      <c r="J117" s="22" t="s">
        <v>1135</v>
      </c>
      <c r="K117" s="22" t="s">
        <v>1136</v>
      </c>
      <c r="L117" s="22" t="s">
        <v>284</v>
      </c>
      <c r="M117" s="22" t="s">
        <v>251</v>
      </c>
      <c r="N117" s="22" t="s">
        <v>362</v>
      </c>
      <c r="O117" s="22" t="s">
        <v>1137</v>
      </c>
      <c r="P117" s="22" t="s">
        <v>1138</v>
      </c>
      <c r="Q117" s="22" t="s">
        <v>382</v>
      </c>
      <c r="R117" s="22" t="s">
        <v>524</v>
      </c>
      <c r="S117" s="22" t="s">
        <v>69</v>
      </c>
      <c r="T117" s="20" t="s">
        <v>1139</v>
      </c>
      <c r="U117" s="20">
        <v>2022</v>
      </c>
      <c r="V117" s="20" t="s">
        <v>70</v>
      </c>
      <c r="W117" s="20">
        <v>2022.3</v>
      </c>
      <c r="X117" s="20">
        <v>2022.12</v>
      </c>
      <c r="Y117" s="34">
        <f t="shared" si="2"/>
        <v>199.4</v>
      </c>
      <c r="Z117" s="34">
        <v>100</v>
      </c>
      <c r="AA117" s="34">
        <v>0</v>
      </c>
      <c r="AB117" s="34">
        <v>99.4</v>
      </c>
      <c r="AC117" s="34">
        <v>0</v>
      </c>
      <c r="AD117" s="20">
        <v>600</v>
      </c>
      <c r="AE117" s="20">
        <v>69</v>
      </c>
      <c r="AF117" s="20" t="s">
        <v>71</v>
      </c>
      <c r="AG117" s="20" t="s">
        <v>71</v>
      </c>
      <c r="AH117" s="20" t="s">
        <v>71</v>
      </c>
      <c r="AI117" s="20" t="s">
        <v>71</v>
      </c>
      <c r="AJ117" s="20" t="s">
        <v>71</v>
      </c>
      <c r="AK117" s="20" t="s">
        <v>71</v>
      </c>
      <c r="AL117" s="20" t="s">
        <v>71</v>
      </c>
      <c r="AM117" s="20" t="s">
        <v>71</v>
      </c>
      <c r="AN117" s="20" t="s">
        <v>71</v>
      </c>
      <c r="AO117" s="20" t="s">
        <v>526</v>
      </c>
      <c r="AP117" s="20">
        <v>18315174345</v>
      </c>
    </row>
    <row r="118" s="2" customFormat="true" ht="81" spans="1:42">
      <c r="A118" s="20">
        <v>110</v>
      </c>
      <c r="B118" s="22" t="s">
        <v>1140</v>
      </c>
      <c r="C118" s="20" t="s">
        <v>159</v>
      </c>
      <c r="D118" s="20" t="s">
        <v>235</v>
      </c>
      <c r="E118" s="57" t="s">
        <v>1141</v>
      </c>
      <c r="F118" s="20" t="s">
        <v>646</v>
      </c>
      <c r="G118" s="35" t="s">
        <v>1142</v>
      </c>
      <c r="H118" s="22" t="s">
        <v>1143</v>
      </c>
      <c r="I118" s="22" t="s">
        <v>1144</v>
      </c>
      <c r="J118" s="22" t="s">
        <v>1145</v>
      </c>
      <c r="K118" s="22" t="s">
        <v>1146</v>
      </c>
      <c r="L118" s="22" t="s">
        <v>1147</v>
      </c>
      <c r="M118" s="22" t="s">
        <v>1148</v>
      </c>
      <c r="N118" s="22" t="s">
        <v>1149</v>
      </c>
      <c r="O118" s="22" t="s">
        <v>1150</v>
      </c>
      <c r="P118" s="30" t="s">
        <v>1151</v>
      </c>
      <c r="Q118" s="22" t="s">
        <v>459</v>
      </c>
      <c r="R118" s="22" t="s">
        <v>1152</v>
      </c>
      <c r="S118" s="22" t="s">
        <v>69</v>
      </c>
      <c r="T118" s="20" t="s">
        <v>898</v>
      </c>
      <c r="U118" s="20">
        <v>2022</v>
      </c>
      <c r="V118" s="53" t="s">
        <v>70</v>
      </c>
      <c r="W118" s="35" t="s">
        <v>1153</v>
      </c>
      <c r="X118" s="35" t="s">
        <v>1154</v>
      </c>
      <c r="Y118" s="34">
        <f t="shared" si="2"/>
        <v>22.9</v>
      </c>
      <c r="Z118" s="34">
        <v>22.9</v>
      </c>
      <c r="AA118" s="34">
        <v>0</v>
      </c>
      <c r="AB118" s="34">
        <v>0</v>
      </c>
      <c r="AC118" s="34">
        <v>0</v>
      </c>
      <c r="AD118" s="20">
        <v>262</v>
      </c>
      <c r="AE118" s="20" t="s">
        <v>1155</v>
      </c>
      <c r="AF118" s="20" t="s">
        <v>71</v>
      </c>
      <c r="AG118" s="20" t="s">
        <v>71</v>
      </c>
      <c r="AH118" s="20" t="s">
        <v>71</v>
      </c>
      <c r="AI118" s="20" t="s">
        <v>70</v>
      </c>
      <c r="AJ118" s="20" t="s">
        <v>71</v>
      </c>
      <c r="AK118" s="20" t="s">
        <v>71</v>
      </c>
      <c r="AL118" s="20"/>
      <c r="AM118" s="20" t="s">
        <v>71</v>
      </c>
      <c r="AN118" s="20"/>
      <c r="AO118" s="62" t="s">
        <v>1156</v>
      </c>
      <c r="AP118" s="20" t="s">
        <v>1157</v>
      </c>
    </row>
    <row r="119" s="2" customFormat="true" ht="67.5" spans="1:42">
      <c r="A119" s="20">
        <v>111</v>
      </c>
      <c r="B119" s="22" t="s">
        <v>1158</v>
      </c>
      <c r="C119" s="20" t="s">
        <v>159</v>
      </c>
      <c r="D119" s="20" t="s">
        <v>160</v>
      </c>
      <c r="E119" s="20" t="s">
        <v>1159</v>
      </c>
      <c r="F119" s="20" t="s">
        <v>646</v>
      </c>
      <c r="G119" s="20" t="s">
        <v>1160</v>
      </c>
      <c r="H119" s="22" t="s">
        <v>1161</v>
      </c>
      <c r="I119" s="22" t="s">
        <v>1162</v>
      </c>
      <c r="J119" s="22" t="s">
        <v>1163</v>
      </c>
      <c r="K119" s="22" t="s">
        <v>1159</v>
      </c>
      <c r="L119" s="22" t="s">
        <v>390</v>
      </c>
      <c r="M119" s="22" t="s">
        <v>391</v>
      </c>
      <c r="N119" s="22" t="s">
        <v>1164</v>
      </c>
      <c r="O119" s="22" t="s">
        <v>1165</v>
      </c>
      <c r="P119" s="22" t="s">
        <v>1166</v>
      </c>
      <c r="Q119" s="22" t="s">
        <v>1167</v>
      </c>
      <c r="R119" s="22" t="s">
        <v>396</v>
      </c>
      <c r="S119" s="22" t="s">
        <v>69</v>
      </c>
      <c r="T119" s="20" t="s">
        <v>397</v>
      </c>
      <c r="U119" s="20">
        <v>2022</v>
      </c>
      <c r="V119" s="20" t="s">
        <v>70</v>
      </c>
      <c r="W119" s="35">
        <v>2022.01</v>
      </c>
      <c r="X119" s="35" t="s">
        <v>407</v>
      </c>
      <c r="Y119" s="34">
        <f t="shared" si="2"/>
        <v>25</v>
      </c>
      <c r="Z119" s="34">
        <v>25</v>
      </c>
      <c r="AA119" s="34">
        <v>0</v>
      </c>
      <c r="AB119" s="34">
        <v>0</v>
      </c>
      <c r="AC119" s="34">
        <v>0</v>
      </c>
      <c r="AD119" s="20">
        <v>922</v>
      </c>
      <c r="AE119" s="20">
        <v>228</v>
      </c>
      <c r="AF119" s="20" t="s">
        <v>71</v>
      </c>
      <c r="AG119" s="20" t="s">
        <v>71</v>
      </c>
      <c r="AH119" s="20" t="s">
        <v>71</v>
      </c>
      <c r="AI119" s="20" t="s">
        <v>70</v>
      </c>
      <c r="AJ119" s="20" t="s">
        <v>71</v>
      </c>
      <c r="AK119" s="20" t="s">
        <v>71</v>
      </c>
      <c r="AL119" s="20"/>
      <c r="AM119" s="20" t="s">
        <v>71</v>
      </c>
      <c r="AN119" s="20"/>
      <c r="AO119" s="20" t="s">
        <v>1168</v>
      </c>
      <c r="AP119" s="20">
        <v>13996714925</v>
      </c>
    </row>
    <row r="120" s="2" customFormat="true" ht="94.5" spans="1:42">
      <c r="A120" s="20">
        <v>112</v>
      </c>
      <c r="B120" s="22" t="s">
        <v>1169</v>
      </c>
      <c r="C120" s="20" t="s">
        <v>159</v>
      </c>
      <c r="D120" s="20" t="s">
        <v>1170</v>
      </c>
      <c r="E120" s="20" t="s">
        <v>1171</v>
      </c>
      <c r="F120" s="20" t="s">
        <v>646</v>
      </c>
      <c r="G120" s="20" t="s">
        <v>1172</v>
      </c>
      <c r="H120" s="22" t="s">
        <v>1173</v>
      </c>
      <c r="I120" s="22" t="s">
        <v>1174</v>
      </c>
      <c r="J120" s="22" t="s">
        <v>1175</v>
      </c>
      <c r="K120" s="22" t="s">
        <v>1176</v>
      </c>
      <c r="L120" s="22" t="s">
        <v>390</v>
      </c>
      <c r="M120" s="22" t="s">
        <v>391</v>
      </c>
      <c r="N120" s="22" t="s">
        <v>1177</v>
      </c>
      <c r="O120" s="22" t="s">
        <v>1178</v>
      </c>
      <c r="P120" s="22" t="s">
        <v>1179</v>
      </c>
      <c r="Q120" s="22" t="s">
        <v>395</v>
      </c>
      <c r="R120" s="22" t="s">
        <v>396</v>
      </c>
      <c r="S120" s="22" t="s">
        <v>69</v>
      </c>
      <c r="T120" s="20" t="s">
        <v>397</v>
      </c>
      <c r="U120" s="20">
        <v>2022</v>
      </c>
      <c r="V120" s="20" t="s">
        <v>70</v>
      </c>
      <c r="W120" s="35">
        <v>2022.01</v>
      </c>
      <c r="X120" s="35" t="s">
        <v>407</v>
      </c>
      <c r="Y120" s="34">
        <f t="shared" si="2"/>
        <v>75</v>
      </c>
      <c r="Z120" s="34">
        <v>75</v>
      </c>
      <c r="AA120" s="34">
        <v>0</v>
      </c>
      <c r="AB120" s="34">
        <v>0</v>
      </c>
      <c r="AC120" s="34">
        <v>0</v>
      </c>
      <c r="AD120" s="20">
        <v>3327</v>
      </c>
      <c r="AE120" s="20">
        <v>600</v>
      </c>
      <c r="AF120" s="20" t="s">
        <v>71</v>
      </c>
      <c r="AG120" s="20" t="s">
        <v>71</v>
      </c>
      <c r="AH120" s="20" t="s">
        <v>71</v>
      </c>
      <c r="AI120" s="20" t="s">
        <v>70</v>
      </c>
      <c r="AJ120" s="20" t="s">
        <v>71</v>
      </c>
      <c r="AK120" s="20" t="s">
        <v>71</v>
      </c>
      <c r="AL120" s="20"/>
      <c r="AM120" s="20" t="s">
        <v>71</v>
      </c>
      <c r="AN120" s="20"/>
      <c r="AO120" s="20" t="s">
        <v>398</v>
      </c>
      <c r="AP120" s="20">
        <v>13996898996</v>
      </c>
    </row>
    <row r="121" s="2" customFormat="true" ht="67.5" spans="1:42">
      <c r="A121" s="20">
        <v>113</v>
      </c>
      <c r="B121" s="22" t="s">
        <v>1180</v>
      </c>
      <c r="C121" s="20" t="s">
        <v>220</v>
      </c>
      <c r="D121" s="20" t="s">
        <v>160</v>
      </c>
      <c r="E121" s="20" t="s">
        <v>1181</v>
      </c>
      <c r="F121" s="20" t="s">
        <v>848</v>
      </c>
      <c r="G121" s="20" t="s">
        <v>1172</v>
      </c>
      <c r="H121" s="22" t="s">
        <v>1182</v>
      </c>
      <c r="I121" s="22" t="s">
        <v>1183</v>
      </c>
      <c r="J121" s="22" t="s">
        <v>1184</v>
      </c>
      <c r="K121" s="22" t="s">
        <v>1185</v>
      </c>
      <c r="L121" s="22" t="s">
        <v>225</v>
      </c>
      <c r="M121" s="22" t="s">
        <v>177</v>
      </c>
      <c r="N121" s="22" t="s">
        <v>1186</v>
      </c>
      <c r="O121" s="22" t="s">
        <v>1187</v>
      </c>
      <c r="P121" s="22" t="s">
        <v>1188</v>
      </c>
      <c r="Q121" s="22" t="s">
        <v>1189</v>
      </c>
      <c r="R121" s="22" t="s">
        <v>396</v>
      </c>
      <c r="S121" s="22" t="s">
        <v>69</v>
      </c>
      <c r="T121" s="20" t="s">
        <v>397</v>
      </c>
      <c r="U121" s="20">
        <v>2022</v>
      </c>
      <c r="V121" s="20" t="s">
        <v>70</v>
      </c>
      <c r="W121" s="35">
        <v>2022.01</v>
      </c>
      <c r="X121" s="35" t="s">
        <v>407</v>
      </c>
      <c r="Y121" s="34">
        <f t="shared" si="2"/>
        <v>15</v>
      </c>
      <c r="Z121" s="34">
        <v>15</v>
      </c>
      <c r="AA121" s="34">
        <v>0</v>
      </c>
      <c r="AB121" s="34">
        <v>0</v>
      </c>
      <c r="AC121" s="34">
        <v>0</v>
      </c>
      <c r="AD121" s="20">
        <v>91</v>
      </c>
      <c r="AE121" s="20">
        <v>12</v>
      </c>
      <c r="AF121" s="20" t="s">
        <v>71</v>
      </c>
      <c r="AG121" s="20" t="s">
        <v>71</v>
      </c>
      <c r="AH121" s="20" t="s">
        <v>71</v>
      </c>
      <c r="AI121" s="20" t="s">
        <v>70</v>
      </c>
      <c r="AJ121" s="20" t="s">
        <v>71</v>
      </c>
      <c r="AK121" s="20" t="s">
        <v>71</v>
      </c>
      <c r="AL121" s="20"/>
      <c r="AM121" s="20" t="s">
        <v>71</v>
      </c>
      <c r="AN121" s="20"/>
      <c r="AO121" s="20" t="s">
        <v>398</v>
      </c>
      <c r="AP121" s="20">
        <v>13996898996</v>
      </c>
    </row>
    <row r="122" s="2" customFormat="true" ht="54" spans="1:42">
      <c r="A122" s="20">
        <v>114</v>
      </c>
      <c r="B122" s="22" t="s">
        <v>1190</v>
      </c>
      <c r="C122" s="20" t="s">
        <v>159</v>
      </c>
      <c r="D122" s="20" t="s">
        <v>1170</v>
      </c>
      <c r="E122" s="22" t="s">
        <v>1191</v>
      </c>
      <c r="F122" s="20" t="s">
        <v>646</v>
      </c>
      <c r="G122" s="20" t="s">
        <v>1192</v>
      </c>
      <c r="H122" s="22" t="s">
        <v>1193</v>
      </c>
      <c r="I122" s="22" t="s">
        <v>1194</v>
      </c>
      <c r="J122" s="22" t="s">
        <v>1195</v>
      </c>
      <c r="K122" s="21" t="s">
        <v>1196</v>
      </c>
      <c r="L122" s="22" t="s">
        <v>390</v>
      </c>
      <c r="M122" s="22" t="s">
        <v>391</v>
      </c>
      <c r="N122" s="22" t="s">
        <v>1197</v>
      </c>
      <c r="O122" s="22" t="s">
        <v>1198</v>
      </c>
      <c r="P122" s="22" t="s">
        <v>1199</v>
      </c>
      <c r="Q122" s="22" t="s">
        <v>395</v>
      </c>
      <c r="R122" s="22" t="s">
        <v>396</v>
      </c>
      <c r="S122" s="22" t="s">
        <v>69</v>
      </c>
      <c r="T122" s="20" t="s">
        <v>397</v>
      </c>
      <c r="U122" s="20">
        <v>2022</v>
      </c>
      <c r="V122" s="20" t="s">
        <v>70</v>
      </c>
      <c r="W122" s="35">
        <v>2022.01</v>
      </c>
      <c r="X122" s="35" t="s">
        <v>407</v>
      </c>
      <c r="Y122" s="34">
        <f t="shared" si="2"/>
        <v>40</v>
      </c>
      <c r="Z122" s="34">
        <v>40</v>
      </c>
      <c r="AA122" s="34">
        <v>0</v>
      </c>
      <c r="AB122" s="34">
        <v>0</v>
      </c>
      <c r="AC122" s="34">
        <v>0</v>
      </c>
      <c r="AD122" s="20">
        <v>405</v>
      </c>
      <c r="AE122" s="20">
        <v>76</v>
      </c>
      <c r="AF122" s="20" t="s">
        <v>71</v>
      </c>
      <c r="AG122" s="20" t="s">
        <v>71</v>
      </c>
      <c r="AH122" s="20" t="s">
        <v>71</v>
      </c>
      <c r="AI122" s="20" t="s">
        <v>70</v>
      </c>
      <c r="AJ122" s="20" t="s">
        <v>70</v>
      </c>
      <c r="AK122" s="20" t="s">
        <v>71</v>
      </c>
      <c r="AL122" s="20"/>
      <c r="AM122" s="20" t="s">
        <v>71</v>
      </c>
      <c r="AN122" s="20"/>
      <c r="AO122" s="20" t="s">
        <v>418</v>
      </c>
      <c r="AP122" s="20">
        <v>18225114543</v>
      </c>
    </row>
    <row r="123" s="2" customFormat="true" ht="94.5" spans="1:42">
      <c r="A123" s="20">
        <v>115</v>
      </c>
      <c r="B123" s="22" t="s">
        <v>1200</v>
      </c>
      <c r="C123" s="20" t="s">
        <v>220</v>
      </c>
      <c r="D123" s="20" t="s">
        <v>221</v>
      </c>
      <c r="E123" s="20" t="s">
        <v>1201</v>
      </c>
      <c r="F123" s="20" t="s">
        <v>902</v>
      </c>
      <c r="G123" s="20" t="s">
        <v>1160</v>
      </c>
      <c r="H123" s="22" t="s">
        <v>1202</v>
      </c>
      <c r="I123" s="22" t="s">
        <v>1203</v>
      </c>
      <c r="J123" s="22" t="s">
        <v>1204</v>
      </c>
      <c r="K123" s="22" t="s">
        <v>1205</v>
      </c>
      <c r="L123" s="22" t="s">
        <v>225</v>
      </c>
      <c r="M123" s="22" t="s">
        <v>177</v>
      </c>
      <c r="N123" s="22" t="s">
        <v>1206</v>
      </c>
      <c r="O123" s="22" t="s">
        <v>1207</v>
      </c>
      <c r="P123" s="22" t="s">
        <v>1208</v>
      </c>
      <c r="Q123" s="22" t="s">
        <v>1209</v>
      </c>
      <c r="R123" s="22" t="s">
        <v>396</v>
      </c>
      <c r="S123" s="22" t="s">
        <v>69</v>
      </c>
      <c r="T123" s="20" t="s">
        <v>397</v>
      </c>
      <c r="U123" s="20">
        <v>2022</v>
      </c>
      <c r="V123" s="20" t="s">
        <v>70</v>
      </c>
      <c r="W123" s="35">
        <v>2022.01</v>
      </c>
      <c r="X123" s="35" t="s">
        <v>407</v>
      </c>
      <c r="Y123" s="34">
        <f t="shared" si="2"/>
        <v>75</v>
      </c>
      <c r="Z123" s="34">
        <v>75</v>
      </c>
      <c r="AA123" s="34">
        <v>0</v>
      </c>
      <c r="AB123" s="34">
        <v>0</v>
      </c>
      <c r="AC123" s="34">
        <v>0</v>
      </c>
      <c r="AD123" s="20">
        <v>417</v>
      </c>
      <c r="AE123" s="20">
        <v>114</v>
      </c>
      <c r="AF123" s="20" t="s">
        <v>71</v>
      </c>
      <c r="AG123" s="20" t="s">
        <v>71</v>
      </c>
      <c r="AH123" s="20" t="s">
        <v>71</v>
      </c>
      <c r="AI123" s="20" t="s">
        <v>70</v>
      </c>
      <c r="AJ123" s="20" t="s">
        <v>71</v>
      </c>
      <c r="AK123" s="20" t="s">
        <v>71</v>
      </c>
      <c r="AL123" s="20"/>
      <c r="AM123" s="20" t="s">
        <v>70</v>
      </c>
      <c r="AN123" s="20" t="s">
        <v>1210</v>
      </c>
      <c r="AO123" s="20" t="s">
        <v>1168</v>
      </c>
      <c r="AP123" s="20">
        <v>13996714925</v>
      </c>
    </row>
    <row r="124" s="2" customFormat="true" ht="54" spans="1:42">
      <c r="A124" s="20">
        <v>116</v>
      </c>
      <c r="B124" s="22" t="s">
        <v>1211</v>
      </c>
      <c r="C124" s="20" t="s">
        <v>220</v>
      </c>
      <c r="D124" s="20" t="s">
        <v>221</v>
      </c>
      <c r="E124" s="20" t="s">
        <v>1212</v>
      </c>
      <c r="F124" s="20" t="s">
        <v>646</v>
      </c>
      <c r="G124" s="20" t="s">
        <v>1160</v>
      </c>
      <c r="H124" s="22" t="s">
        <v>1213</v>
      </c>
      <c r="I124" s="22" t="s">
        <v>1214</v>
      </c>
      <c r="J124" s="22" t="s">
        <v>1215</v>
      </c>
      <c r="K124" s="22" t="s">
        <v>1212</v>
      </c>
      <c r="L124" s="22" t="s">
        <v>390</v>
      </c>
      <c r="M124" s="22" t="s">
        <v>391</v>
      </c>
      <c r="N124" s="22" t="s">
        <v>430</v>
      </c>
      <c r="O124" s="22" t="s">
        <v>1216</v>
      </c>
      <c r="P124" s="22" t="s">
        <v>1217</v>
      </c>
      <c r="Q124" s="22" t="s">
        <v>1218</v>
      </c>
      <c r="R124" s="22" t="s">
        <v>396</v>
      </c>
      <c r="S124" s="22" t="s">
        <v>69</v>
      </c>
      <c r="T124" s="20" t="s">
        <v>397</v>
      </c>
      <c r="U124" s="20">
        <v>2022</v>
      </c>
      <c r="V124" s="20" t="s">
        <v>70</v>
      </c>
      <c r="W124" s="35">
        <v>2022.01</v>
      </c>
      <c r="X124" s="35" t="s">
        <v>407</v>
      </c>
      <c r="Y124" s="34">
        <f t="shared" si="2"/>
        <v>50</v>
      </c>
      <c r="Z124" s="34">
        <v>50</v>
      </c>
      <c r="AA124" s="34">
        <v>0</v>
      </c>
      <c r="AB124" s="34">
        <v>0</v>
      </c>
      <c r="AC124" s="34">
        <v>0</v>
      </c>
      <c r="AD124" s="20">
        <v>94</v>
      </c>
      <c r="AE124" s="20">
        <v>52</v>
      </c>
      <c r="AF124" s="20" t="s">
        <v>71</v>
      </c>
      <c r="AG124" s="20" t="s">
        <v>71</v>
      </c>
      <c r="AH124" s="20" t="s">
        <v>71</v>
      </c>
      <c r="AI124" s="20" t="s">
        <v>70</v>
      </c>
      <c r="AJ124" s="20" t="s">
        <v>71</v>
      </c>
      <c r="AK124" s="20" t="s">
        <v>71</v>
      </c>
      <c r="AL124" s="20"/>
      <c r="AM124" s="20" t="s">
        <v>70</v>
      </c>
      <c r="AN124" s="20" t="s">
        <v>1210</v>
      </c>
      <c r="AO124" s="20" t="s">
        <v>1168</v>
      </c>
      <c r="AP124" s="20">
        <v>13996714925</v>
      </c>
    </row>
    <row r="125" s="2" customFormat="true" ht="54" spans="1:42">
      <c r="A125" s="20">
        <v>117</v>
      </c>
      <c r="B125" s="22" t="s">
        <v>1219</v>
      </c>
      <c r="C125" s="20" t="s">
        <v>220</v>
      </c>
      <c r="D125" s="20" t="s">
        <v>221</v>
      </c>
      <c r="E125" s="22" t="s">
        <v>1220</v>
      </c>
      <c r="F125" s="20" t="s">
        <v>646</v>
      </c>
      <c r="G125" s="20" t="s">
        <v>1221</v>
      </c>
      <c r="H125" s="22" t="s">
        <v>1222</v>
      </c>
      <c r="I125" s="22" t="s">
        <v>1223</v>
      </c>
      <c r="J125" s="22" t="s">
        <v>1220</v>
      </c>
      <c r="K125" s="22" t="s">
        <v>1224</v>
      </c>
      <c r="L125" s="22" t="s">
        <v>176</v>
      </c>
      <c r="M125" s="22" t="s">
        <v>177</v>
      </c>
      <c r="N125" s="22" t="s">
        <v>1225</v>
      </c>
      <c r="O125" s="21" t="s">
        <v>1226</v>
      </c>
      <c r="P125" s="22" t="s">
        <v>1227</v>
      </c>
      <c r="Q125" s="22" t="s">
        <v>230</v>
      </c>
      <c r="R125" s="22" t="s">
        <v>1228</v>
      </c>
      <c r="S125" s="22" t="s">
        <v>69</v>
      </c>
      <c r="T125" s="20" t="s">
        <v>69</v>
      </c>
      <c r="U125" s="20">
        <v>2022</v>
      </c>
      <c r="V125" s="20" t="s">
        <v>70</v>
      </c>
      <c r="W125" s="20">
        <v>2022.06</v>
      </c>
      <c r="X125" s="20">
        <v>2022.12</v>
      </c>
      <c r="Y125" s="34">
        <f t="shared" si="2"/>
        <v>5500</v>
      </c>
      <c r="Z125" s="34">
        <v>3500</v>
      </c>
      <c r="AA125" s="34"/>
      <c r="AB125" s="34"/>
      <c r="AC125" s="34">
        <v>2000</v>
      </c>
      <c r="AD125" s="20">
        <v>5000</v>
      </c>
      <c r="AE125" s="20">
        <v>3000</v>
      </c>
      <c r="AF125" s="20" t="s">
        <v>71</v>
      </c>
      <c r="AG125" s="20" t="s">
        <v>71</v>
      </c>
      <c r="AH125" s="20" t="s">
        <v>71</v>
      </c>
      <c r="AI125" s="20" t="s">
        <v>70</v>
      </c>
      <c r="AJ125" s="20" t="s">
        <v>70</v>
      </c>
      <c r="AK125" s="20" t="s">
        <v>71</v>
      </c>
      <c r="AL125" s="20" t="s">
        <v>72</v>
      </c>
      <c r="AM125" s="20" t="s">
        <v>71</v>
      </c>
      <c r="AN125" s="20" t="s">
        <v>72</v>
      </c>
      <c r="AO125" s="20" t="s">
        <v>135</v>
      </c>
      <c r="AP125" s="35">
        <v>15823905505</v>
      </c>
    </row>
    <row r="126" s="2" customFormat="true" ht="67.5" spans="1:42">
      <c r="A126" s="20">
        <v>118</v>
      </c>
      <c r="B126" s="22" t="s">
        <v>1229</v>
      </c>
      <c r="C126" s="20" t="s">
        <v>159</v>
      </c>
      <c r="D126" s="20" t="s">
        <v>1230</v>
      </c>
      <c r="E126" s="22" t="s">
        <v>1231</v>
      </c>
      <c r="F126" s="20" t="s">
        <v>646</v>
      </c>
      <c r="G126" s="20" t="s">
        <v>1232</v>
      </c>
      <c r="H126" s="31" t="s">
        <v>1233</v>
      </c>
      <c r="I126" s="22" t="s">
        <v>1234</v>
      </c>
      <c r="J126" s="22" t="s">
        <v>1231</v>
      </c>
      <c r="K126" s="22" t="s">
        <v>1231</v>
      </c>
      <c r="L126" s="22" t="s">
        <v>176</v>
      </c>
      <c r="M126" s="22" t="s">
        <v>177</v>
      </c>
      <c r="N126" s="22" t="s">
        <v>1235</v>
      </c>
      <c r="O126" s="22" t="s">
        <v>1236</v>
      </c>
      <c r="P126" s="22" t="s">
        <v>1237</v>
      </c>
      <c r="Q126" s="22" t="s">
        <v>260</v>
      </c>
      <c r="R126" s="29" t="s">
        <v>261</v>
      </c>
      <c r="S126" s="22" t="s">
        <v>69</v>
      </c>
      <c r="T126" s="20" t="s">
        <v>271</v>
      </c>
      <c r="U126" s="20" t="s">
        <v>773</v>
      </c>
      <c r="V126" s="20" t="s">
        <v>70</v>
      </c>
      <c r="W126" s="20">
        <v>2022.1</v>
      </c>
      <c r="X126" s="20">
        <v>2022.12</v>
      </c>
      <c r="Y126" s="34">
        <f t="shared" si="2"/>
        <v>73.98</v>
      </c>
      <c r="Z126" s="34">
        <v>73.98</v>
      </c>
      <c r="AA126" s="34">
        <v>0</v>
      </c>
      <c r="AB126" s="34">
        <v>0</v>
      </c>
      <c r="AC126" s="34">
        <v>0</v>
      </c>
      <c r="AD126" s="20">
        <v>1540</v>
      </c>
      <c r="AE126" s="20">
        <v>45</v>
      </c>
      <c r="AF126" s="20" t="s">
        <v>71</v>
      </c>
      <c r="AG126" s="20" t="s">
        <v>71</v>
      </c>
      <c r="AH126" s="20" t="s">
        <v>71</v>
      </c>
      <c r="AI126" s="20" t="s">
        <v>70</v>
      </c>
      <c r="AJ126" s="20" t="s">
        <v>71</v>
      </c>
      <c r="AK126" s="20" t="s">
        <v>71</v>
      </c>
      <c r="AL126" s="20"/>
      <c r="AM126" s="20" t="s">
        <v>71</v>
      </c>
      <c r="AN126" s="20"/>
      <c r="AO126" s="20" t="s">
        <v>263</v>
      </c>
      <c r="AP126" s="35" t="s">
        <v>264</v>
      </c>
    </row>
    <row r="127" s="2" customFormat="true" ht="121.5" spans="1:42">
      <c r="A127" s="20">
        <v>119</v>
      </c>
      <c r="B127" s="22" t="s">
        <v>1238</v>
      </c>
      <c r="C127" s="20" t="s">
        <v>220</v>
      </c>
      <c r="D127" s="20" t="s">
        <v>1239</v>
      </c>
      <c r="E127" s="20" t="s">
        <v>1240</v>
      </c>
      <c r="F127" s="20" t="s">
        <v>646</v>
      </c>
      <c r="G127" s="20" t="s">
        <v>1241</v>
      </c>
      <c r="H127" s="22" t="s">
        <v>1242</v>
      </c>
      <c r="I127" s="22" t="s">
        <v>1243</v>
      </c>
      <c r="J127" s="22" t="s">
        <v>1244</v>
      </c>
      <c r="K127" s="22" t="s">
        <v>1245</v>
      </c>
      <c r="L127" s="22" t="s">
        <v>284</v>
      </c>
      <c r="M127" s="22" t="s">
        <v>1246</v>
      </c>
      <c r="N127" s="22" t="s">
        <v>1247</v>
      </c>
      <c r="O127" s="22" t="s">
        <v>1248</v>
      </c>
      <c r="P127" s="22" t="s">
        <v>1249</v>
      </c>
      <c r="Q127" s="22" t="s">
        <v>260</v>
      </c>
      <c r="R127" s="22" t="s">
        <v>1250</v>
      </c>
      <c r="S127" s="22" t="s">
        <v>69</v>
      </c>
      <c r="T127" s="20" t="s">
        <v>277</v>
      </c>
      <c r="U127" s="20">
        <v>2022</v>
      </c>
      <c r="V127" s="20" t="s">
        <v>70</v>
      </c>
      <c r="W127" s="20">
        <v>2022.5</v>
      </c>
      <c r="X127" s="20">
        <v>2022.11</v>
      </c>
      <c r="Y127" s="34">
        <v>207</v>
      </c>
      <c r="Z127" s="34">
        <v>207</v>
      </c>
      <c r="AA127" s="34">
        <v>0</v>
      </c>
      <c r="AB127" s="34">
        <v>0</v>
      </c>
      <c r="AC127" s="34">
        <v>0</v>
      </c>
      <c r="AD127" s="20">
        <v>1159</v>
      </c>
      <c r="AE127" s="20">
        <v>105</v>
      </c>
      <c r="AF127" s="20" t="s">
        <v>71</v>
      </c>
      <c r="AG127" s="20" t="s">
        <v>71</v>
      </c>
      <c r="AH127" s="20" t="s">
        <v>71</v>
      </c>
      <c r="AI127" s="20" t="s">
        <v>70</v>
      </c>
      <c r="AJ127" s="20" t="s">
        <v>70</v>
      </c>
      <c r="AK127" s="20" t="s">
        <v>71</v>
      </c>
      <c r="AL127" s="20" t="s">
        <v>71</v>
      </c>
      <c r="AM127" s="20" t="s">
        <v>70</v>
      </c>
      <c r="AN127" s="20" t="s">
        <v>1251</v>
      </c>
      <c r="AO127" s="20" t="s">
        <v>279</v>
      </c>
      <c r="AP127" s="20">
        <v>13512312633</v>
      </c>
    </row>
    <row r="128" s="2" customFormat="true" ht="81" spans="1:42">
      <c r="A128" s="20">
        <v>120</v>
      </c>
      <c r="B128" s="22" t="s">
        <v>1252</v>
      </c>
      <c r="C128" s="20" t="s">
        <v>220</v>
      </c>
      <c r="D128" s="20" t="s">
        <v>160</v>
      </c>
      <c r="E128" s="20" t="s">
        <v>1253</v>
      </c>
      <c r="F128" s="20" t="s">
        <v>646</v>
      </c>
      <c r="G128" s="20" t="s">
        <v>1254</v>
      </c>
      <c r="H128" s="22" t="s">
        <v>1255</v>
      </c>
      <c r="I128" s="22" t="s">
        <v>1256</v>
      </c>
      <c r="J128" s="22" t="s">
        <v>1257</v>
      </c>
      <c r="K128" s="22" t="s">
        <v>1258</v>
      </c>
      <c r="L128" s="22" t="s">
        <v>284</v>
      </c>
      <c r="M128" s="22" t="s">
        <v>1259</v>
      </c>
      <c r="N128" s="22" t="s">
        <v>1260</v>
      </c>
      <c r="O128" s="22" t="s">
        <v>1261</v>
      </c>
      <c r="P128" s="22" t="s">
        <v>1262</v>
      </c>
      <c r="Q128" s="22" t="s">
        <v>260</v>
      </c>
      <c r="R128" s="22" t="s">
        <v>1250</v>
      </c>
      <c r="S128" s="22" t="s">
        <v>69</v>
      </c>
      <c r="T128" s="20" t="s">
        <v>277</v>
      </c>
      <c r="U128" s="20">
        <v>2022</v>
      </c>
      <c r="V128" s="20" t="s">
        <v>70</v>
      </c>
      <c r="W128" s="20">
        <v>2022.4</v>
      </c>
      <c r="X128" s="20">
        <v>2022.7</v>
      </c>
      <c r="Y128" s="34">
        <v>200</v>
      </c>
      <c r="Z128" s="34">
        <v>133</v>
      </c>
      <c r="AA128" s="34">
        <v>0</v>
      </c>
      <c r="AB128" s="34">
        <v>0</v>
      </c>
      <c r="AC128" s="34">
        <v>67</v>
      </c>
      <c r="AD128" s="20">
        <v>107</v>
      </c>
      <c r="AE128" s="20">
        <v>21</v>
      </c>
      <c r="AF128" s="20" t="s">
        <v>71</v>
      </c>
      <c r="AG128" s="20" t="s">
        <v>71</v>
      </c>
      <c r="AH128" s="20" t="s">
        <v>71</v>
      </c>
      <c r="AI128" s="20" t="s">
        <v>70</v>
      </c>
      <c r="AJ128" s="20" t="s">
        <v>70</v>
      </c>
      <c r="AK128" s="20" t="s">
        <v>71</v>
      </c>
      <c r="AL128" s="20" t="s">
        <v>71</v>
      </c>
      <c r="AM128" s="20" t="s">
        <v>70</v>
      </c>
      <c r="AN128" s="20" t="s">
        <v>1263</v>
      </c>
      <c r="AO128" s="20" t="s">
        <v>279</v>
      </c>
      <c r="AP128" s="20">
        <v>13512312633</v>
      </c>
    </row>
    <row r="129" s="2" customFormat="true" ht="94.5" spans="1:42">
      <c r="A129" s="20">
        <v>121</v>
      </c>
      <c r="B129" s="22" t="s">
        <v>1264</v>
      </c>
      <c r="C129" s="20" t="s">
        <v>220</v>
      </c>
      <c r="D129" s="20" t="s">
        <v>615</v>
      </c>
      <c r="E129" s="20" t="s">
        <v>1265</v>
      </c>
      <c r="F129" s="20" t="s">
        <v>646</v>
      </c>
      <c r="G129" s="20" t="s">
        <v>1266</v>
      </c>
      <c r="H129" s="22" t="s">
        <v>1267</v>
      </c>
      <c r="I129" s="22" t="s">
        <v>1268</v>
      </c>
      <c r="J129" s="22" t="s">
        <v>282</v>
      </c>
      <c r="K129" s="22" t="s">
        <v>1269</v>
      </c>
      <c r="L129" s="22" t="s">
        <v>284</v>
      </c>
      <c r="M129" s="22" t="s">
        <v>1270</v>
      </c>
      <c r="N129" s="22" t="s">
        <v>1271</v>
      </c>
      <c r="O129" s="22" t="s">
        <v>1272</v>
      </c>
      <c r="P129" s="22" t="s">
        <v>287</v>
      </c>
      <c r="Q129" s="22" t="s">
        <v>230</v>
      </c>
      <c r="R129" s="22" t="s">
        <v>1250</v>
      </c>
      <c r="S129" s="22" t="s">
        <v>69</v>
      </c>
      <c r="T129" s="20" t="s">
        <v>277</v>
      </c>
      <c r="U129" s="20">
        <v>2022</v>
      </c>
      <c r="V129" s="20" t="s">
        <v>70</v>
      </c>
      <c r="W129" s="20">
        <v>2022.5</v>
      </c>
      <c r="X129" s="34">
        <v>2022.1</v>
      </c>
      <c r="Y129" s="34">
        <v>50</v>
      </c>
      <c r="Z129" s="34">
        <v>50</v>
      </c>
      <c r="AA129" s="34">
        <v>0</v>
      </c>
      <c r="AB129" s="34"/>
      <c r="AC129" s="34">
        <v>0</v>
      </c>
      <c r="AD129" s="20">
        <v>1778</v>
      </c>
      <c r="AE129" s="20">
        <v>128</v>
      </c>
      <c r="AF129" s="20" t="s">
        <v>71</v>
      </c>
      <c r="AG129" s="20" t="s">
        <v>71</v>
      </c>
      <c r="AH129" s="20" t="s">
        <v>71</v>
      </c>
      <c r="AI129" s="20" t="s">
        <v>70</v>
      </c>
      <c r="AJ129" s="20" t="s">
        <v>71</v>
      </c>
      <c r="AK129" s="20" t="s">
        <v>71</v>
      </c>
      <c r="AL129" s="20" t="s">
        <v>71</v>
      </c>
      <c r="AM129" s="20" t="s">
        <v>70</v>
      </c>
      <c r="AN129" s="20" t="s">
        <v>288</v>
      </c>
      <c r="AO129" s="20" t="s">
        <v>279</v>
      </c>
      <c r="AP129" s="20">
        <v>13512312633</v>
      </c>
    </row>
    <row r="130" s="2" customFormat="true" ht="81" spans="1:42">
      <c r="A130" s="20">
        <v>122</v>
      </c>
      <c r="B130" s="22" t="s">
        <v>1273</v>
      </c>
      <c r="C130" s="20" t="s">
        <v>159</v>
      </c>
      <c r="D130" s="28" t="s">
        <v>437</v>
      </c>
      <c r="E130" s="20" t="s">
        <v>1274</v>
      </c>
      <c r="F130" s="20" t="s">
        <v>646</v>
      </c>
      <c r="G130" s="20" t="s">
        <v>796</v>
      </c>
      <c r="H130" s="22" t="s">
        <v>1275</v>
      </c>
      <c r="I130" s="22" t="s">
        <v>798</v>
      </c>
      <c r="J130" s="22" t="s">
        <v>1276</v>
      </c>
      <c r="K130" s="22" t="s">
        <v>1277</v>
      </c>
      <c r="L130" s="22" t="s">
        <v>189</v>
      </c>
      <c r="M130" s="22" t="s">
        <v>598</v>
      </c>
      <c r="N130" s="22"/>
      <c r="O130" s="22" t="s">
        <v>802</v>
      </c>
      <c r="P130" s="22" t="s">
        <v>1278</v>
      </c>
      <c r="Q130" s="22" t="s">
        <v>601</v>
      </c>
      <c r="R130" s="22" t="s">
        <v>134</v>
      </c>
      <c r="S130" s="22" t="s">
        <v>1279</v>
      </c>
      <c r="T130" s="20" t="s">
        <v>182</v>
      </c>
      <c r="U130" s="20">
        <v>2022</v>
      </c>
      <c r="V130" s="20" t="s">
        <v>70</v>
      </c>
      <c r="W130" s="20">
        <v>2022.6</v>
      </c>
      <c r="X130" s="20">
        <v>2022.12</v>
      </c>
      <c r="Y130" s="34">
        <f>Z130+AA130+AB130+AC130</f>
        <v>39</v>
      </c>
      <c r="Z130" s="34">
        <v>39</v>
      </c>
      <c r="AA130" s="34">
        <v>0</v>
      </c>
      <c r="AB130" s="34">
        <v>0</v>
      </c>
      <c r="AC130" s="34">
        <v>0</v>
      </c>
      <c r="AD130" s="20">
        <v>151</v>
      </c>
      <c r="AE130" s="20">
        <v>13</v>
      </c>
      <c r="AF130" s="20" t="s">
        <v>71</v>
      </c>
      <c r="AG130" s="20" t="s">
        <v>71</v>
      </c>
      <c r="AH130" s="20" t="s">
        <v>71</v>
      </c>
      <c r="AI130" s="20" t="s">
        <v>71</v>
      </c>
      <c r="AJ130" s="20" t="s">
        <v>71</v>
      </c>
      <c r="AK130" s="20" t="s">
        <v>71</v>
      </c>
      <c r="AL130" s="20" t="s">
        <v>72</v>
      </c>
      <c r="AM130" s="20" t="s">
        <v>71</v>
      </c>
      <c r="AN130" s="20" t="s">
        <v>72</v>
      </c>
      <c r="AO130" s="20" t="s">
        <v>805</v>
      </c>
      <c r="AP130" s="20">
        <v>13996714999</v>
      </c>
    </row>
    <row r="131" s="2" customFormat="true" ht="54" spans="1:42">
      <c r="A131" s="20">
        <v>123</v>
      </c>
      <c r="B131" s="22" t="s">
        <v>1280</v>
      </c>
      <c r="C131" s="20" t="s">
        <v>220</v>
      </c>
      <c r="D131" s="20" t="s">
        <v>615</v>
      </c>
      <c r="E131" s="20" t="s">
        <v>1281</v>
      </c>
      <c r="F131" s="20" t="s">
        <v>902</v>
      </c>
      <c r="G131" s="20" t="s">
        <v>1160</v>
      </c>
      <c r="H131" s="22" t="s">
        <v>1282</v>
      </c>
      <c r="I131" s="22" t="s">
        <v>1283</v>
      </c>
      <c r="J131" s="22" t="s">
        <v>1284</v>
      </c>
      <c r="K131" s="22" t="s">
        <v>1285</v>
      </c>
      <c r="L131" s="22" t="s">
        <v>390</v>
      </c>
      <c r="M131" s="22" t="s">
        <v>391</v>
      </c>
      <c r="N131" s="22" t="s">
        <v>430</v>
      </c>
      <c r="O131" s="22" t="s">
        <v>1286</v>
      </c>
      <c r="P131" s="22" t="s">
        <v>1287</v>
      </c>
      <c r="Q131" s="22" t="s">
        <v>1288</v>
      </c>
      <c r="R131" s="22" t="s">
        <v>396</v>
      </c>
      <c r="S131" s="22" t="s">
        <v>1289</v>
      </c>
      <c r="T131" s="20" t="s">
        <v>397</v>
      </c>
      <c r="U131" s="20" t="s">
        <v>773</v>
      </c>
      <c r="V131" s="20" t="s">
        <v>70</v>
      </c>
      <c r="W131" s="64">
        <v>44621</v>
      </c>
      <c r="X131" s="64">
        <v>44896</v>
      </c>
      <c r="Y131" s="34">
        <f>Z131+AA131+AB131+AC131</f>
        <v>50</v>
      </c>
      <c r="Z131" s="34">
        <v>50</v>
      </c>
      <c r="AA131" s="34">
        <v>0</v>
      </c>
      <c r="AB131" s="34">
        <v>0</v>
      </c>
      <c r="AC131" s="34">
        <v>0</v>
      </c>
      <c r="AD131" s="20">
        <v>83</v>
      </c>
      <c r="AE131" s="20">
        <v>11</v>
      </c>
      <c r="AF131" s="20" t="s">
        <v>71</v>
      </c>
      <c r="AG131" s="20" t="s">
        <v>71</v>
      </c>
      <c r="AH131" s="20" t="s">
        <v>71</v>
      </c>
      <c r="AI131" s="20" t="s">
        <v>70</v>
      </c>
      <c r="AJ131" s="20" t="s">
        <v>71</v>
      </c>
      <c r="AK131" s="20" t="s">
        <v>71</v>
      </c>
      <c r="AL131" s="20"/>
      <c r="AM131" s="20" t="s">
        <v>71</v>
      </c>
      <c r="AN131" s="20"/>
      <c r="AO131" s="20" t="s">
        <v>1290</v>
      </c>
      <c r="AP131" s="20">
        <v>15213026853</v>
      </c>
    </row>
    <row r="132" s="2" customFormat="true" ht="54" spans="1:42">
      <c r="A132" s="20">
        <v>124</v>
      </c>
      <c r="B132" s="22" t="s">
        <v>1291</v>
      </c>
      <c r="C132" s="20" t="s">
        <v>159</v>
      </c>
      <c r="D132" s="20" t="s">
        <v>160</v>
      </c>
      <c r="E132" s="20" t="s">
        <v>1292</v>
      </c>
      <c r="F132" s="20" t="s">
        <v>902</v>
      </c>
      <c r="G132" s="20" t="s">
        <v>1160</v>
      </c>
      <c r="H132" s="22" t="s">
        <v>1293</v>
      </c>
      <c r="I132" s="22" t="s">
        <v>1294</v>
      </c>
      <c r="J132" s="22" t="s">
        <v>1295</v>
      </c>
      <c r="K132" s="22" t="s">
        <v>1295</v>
      </c>
      <c r="L132" s="22" t="s">
        <v>390</v>
      </c>
      <c r="M132" s="22" t="s">
        <v>391</v>
      </c>
      <c r="N132" s="22" t="s">
        <v>1296</v>
      </c>
      <c r="O132" s="22" t="s">
        <v>1297</v>
      </c>
      <c r="P132" s="22" t="s">
        <v>1298</v>
      </c>
      <c r="Q132" s="22" t="s">
        <v>1299</v>
      </c>
      <c r="R132" s="22" t="s">
        <v>396</v>
      </c>
      <c r="S132" s="22" t="s">
        <v>1289</v>
      </c>
      <c r="T132" s="20" t="s">
        <v>397</v>
      </c>
      <c r="U132" s="20" t="s">
        <v>773</v>
      </c>
      <c r="V132" s="20" t="s">
        <v>70</v>
      </c>
      <c r="W132" s="64">
        <v>44621</v>
      </c>
      <c r="X132" s="64">
        <v>44896</v>
      </c>
      <c r="Y132" s="34">
        <f>Z132+AA132+AB132+AC132</f>
        <v>100</v>
      </c>
      <c r="Z132" s="34">
        <v>100</v>
      </c>
      <c r="AA132" s="34">
        <v>0</v>
      </c>
      <c r="AB132" s="34">
        <v>0</v>
      </c>
      <c r="AC132" s="34">
        <v>0</v>
      </c>
      <c r="AD132" s="20">
        <v>161</v>
      </c>
      <c r="AE132" s="20">
        <v>41</v>
      </c>
      <c r="AF132" s="20" t="s">
        <v>71</v>
      </c>
      <c r="AG132" s="20" t="s">
        <v>71</v>
      </c>
      <c r="AH132" s="20" t="s">
        <v>71</v>
      </c>
      <c r="AI132" s="20" t="s">
        <v>70</v>
      </c>
      <c r="AJ132" s="20" t="s">
        <v>71</v>
      </c>
      <c r="AK132" s="20" t="s">
        <v>71</v>
      </c>
      <c r="AL132" s="20"/>
      <c r="AM132" s="20" t="s">
        <v>71</v>
      </c>
      <c r="AN132" s="20"/>
      <c r="AO132" s="20" t="s">
        <v>1290</v>
      </c>
      <c r="AP132" s="20">
        <v>15213026853</v>
      </c>
    </row>
    <row r="133" s="2" customFormat="true" ht="108" spans="1:42">
      <c r="A133" s="20">
        <v>125</v>
      </c>
      <c r="B133" s="22" t="s">
        <v>1300</v>
      </c>
      <c r="C133" s="20" t="s">
        <v>220</v>
      </c>
      <c r="D133" s="20" t="s">
        <v>615</v>
      </c>
      <c r="E133" s="22" t="s">
        <v>161</v>
      </c>
      <c r="F133" s="20" t="s">
        <v>646</v>
      </c>
      <c r="G133" s="20" t="s">
        <v>1301</v>
      </c>
      <c r="H133" s="24" t="s">
        <v>1302</v>
      </c>
      <c r="I133" s="63" t="s">
        <v>1303</v>
      </c>
      <c r="J133" s="24" t="s">
        <v>1302</v>
      </c>
      <c r="K133" s="22" t="s">
        <v>1304</v>
      </c>
      <c r="L133" s="22" t="s">
        <v>284</v>
      </c>
      <c r="M133" s="22" t="s">
        <v>177</v>
      </c>
      <c r="N133" s="22" t="s">
        <v>1305</v>
      </c>
      <c r="O133" s="22" t="s">
        <v>1306</v>
      </c>
      <c r="P133" s="22" t="s">
        <v>1307</v>
      </c>
      <c r="Q133" s="22" t="s">
        <v>490</v>
      </c>
      <c r="R133" s="29" t="s">
        <v>261</v>
      </c>
      <c r="S133" s="22" t="s">
        <v>69</v>
      </c>
      <c r="T133" s="20" t="s">
        <v>1308</v>
      </c>
      <c r="U133" s="20" t="s">
        <v>773</v>
      </c>
      <c r="V133" s="20" t="s">
        <v>70</v>
      </c>
      <c r="W133" s="20">
        <v>2022.5</v>
      </c>
      <c r="X133" s="20">
        <v>2022.12</v>
      </c>
      <c r="Y133" s="34">
        <v>18</v>
      </c>
      <c r="Z133" s="34">
        <v>10</v>
      </c>
      <c r="AA133" s="34">
        <v>0</v>
      </c>
      <c r="AB133" s="34">
        <v>0</v>
      </c>
      <c r="AC133" s="34">
        <v>8</v>
      </c>
      <c r="AD133" s="20">
        <v>215</v>
      </c>
      <c r="AE133" s="20">
        <v>15</v>
      </c>
      <c r="AF133" s="20" t="s">
        <v>71</v>
      </c>
      <c r="AG133" s="20" t="s">
        <v>71</v>
      </c>
      <c r="AH133" s="20" t="s">
        <v>71</v>
      </c>
      <c r="AI133" s="20" t="s">
        <v>70</v>
      </c>
      <c r="AJ133" s="20" t="s">
        <v>71</v>
      </c>
      <c r="AK133" s="20" t="s">
        <v>71</v>
      </c>
      <c r="AL133" s="20"/>
      <c r="AM133" s="20" t="s">
        <v>71</v>
      </c>
      <c r="AN133" s="20"/>
      <c r="AO133" s="20" t="s">
        <v>582</v>
      </c>
      <c r="AP133" s="35" t="s">
        <v>1309</v>
      </c>
    </row>
    <row r="134" s="2" customFormat="true" ht="81" spans="1:42">
      <c r="A134" s="20">
        <v>126</v>
      </c>
      <c r="B134" s="22" t="s">
        <v>1310</v>
      </c>
      <c r="C134" s="20" t="s">
        <v>159</v>
      </c>
      <c r="D134" s="20" t="s">
        <v>1230</v>
      </c>
      <c r="E134" s="22" t="s">
        <v>1311</v>
      </c>
      <c r="F134" s="20" t="s">
        <v>848</v>
      </c>
      <c r="G134" s="20" t="s">
        <v>1312</v>
      </c>
      <c r="H134" s="22" t="s">
        <v>1313</v>
      </c>
      <c r="I134" s="22" t="s">
        <v>1314</v>
      </c>
      <c r="J134" s="22" t="s">
        <v>1315</v>
      </c>
      <c r="K134" s="22" t="s">
        <v>1316</v>
      </c>
      <c r="L134" s="22" t="s">
        <v>284</v>
      </c>
      <c r="M134" s="22" t="s">
        <v>177</v>
      </c>
      <c r="N134" s="22" t="s">
        <v>1317</v>
      </c>
      <c r="O134" s="22" t="s">
        <v>1318</v>
      </c>
      <c r="P134" s="22" t="s">
        <v>1319</v>
      </c>
      <c r="Q134" s="22" t="s">
        <v>490</v>
      </c>
      <c r="R134" s="29" t="s">
        <v>261</v>
      </c>
      <c r="S134" s="22" t="s">
        <v>69</v>
      </c>
      <c r="T134" s="20" t="s">
        <v>1308</v>
      </c>
      <c r="U134" s="20" t="s">
        <v>773</v>
      </c>
      <c r="V134" s="20" t="s">
        <v>70</v>
      </c>
      <c r="W134" s="20">
        <v>2022.5</v>
      </c>
      <c r="X134" s="20">
        <v>2022.12</v>
      </c>
      <c r="Y134" s="34">
        <v>66</v>
      </c>
      <c r="Z134" s="34">
        <v>60</v>
      </c>
      <c r="AA134" s="34">
        <v>0</v>
      </c>
      <c r="AB134" s="34">
        <v>0</v>
      </c>
      <c r="AC134" s="34">
        <v>6</v>
      </c>
      <c r="AD134" s="20">
        <v>83</v>
      </c>
      <c r="AE134" s="20">
        <v>8</v>
      </c>
      <c r="AF134" s="20" t="s">
        <v>71</v>
      </c>
      <c r="AG134" s="20" t="s">
        <v>71</v>
      </c>
      <c r="AH134" s="20" t="s">
        <v>71</v>
      </c>
      <c r="AI134" s="20" t="s">
        <v>70</v>
      </c>
      <c r="AJ134" s="20" t="s">
        <v>71</v>
      </c>
      <c r="AK134" s="20" t="s">
        <v>71</v>
      </c>
      <c r="AL134" s="20"/>
      <c r="AM134" s="20" t="s">
        <v>71</v>
      </c>
      <c r="AN134" s="20"/>
      <c r="AO134" s="20" t="s">
        <v>582</v>
      </c>
      <c r="AP134" s="35" t="s">
        <v>1309</v>
      </c>
    </row>
    <row r="135" s="2" customFormat="true" ht="67.5" spans="1:42">
      <c r="A135" s="20">
        <v>127</v>
      </c>
      <c r="B135" s="22" t="s">
        <v>1320</v>
      </c>
      <c r="C135" s="20" t="s">
        <v>159</v>
      </c>
      <c r="D135" s="20" t="s">
        <v>1230</v>
      </c>
      <c r="E135" s="22" t="s">
        <v>1321</v>
      </c>
      <c r="F135" s="20" t="s">
        <v>848</v>
      </c>
      <c r="G135" s="20" t="s">
        <v>1322</v>
      </c>
      <c r="H135" s="22" t="s">
        <v>1323</v>
      </c>
      <c r="I135" s="22" t="s">
        <v>1324</v>
      </c>
      <c r="J135" s="22" t="s">
        <v>1325</v>
      </c>
      <c r="K135" s="22" t="s">
        <v>1326</v>
      </c>
      <c r="L135" s="22" t="s">
        <v>284</v>
      </c>
      <c r="M135" s="22" t="s">
        <v>177</v>
      </c>
      <c r="N135" s="22" t="s">
        <v>1327</v>
      </c>
      <c r="O135" s="22" t="s">
        <v>1318</v>
      </c>
      <c r="P135" s="22" t="s">
        <v>1328</v>
      </c>
      <c r="Q135" s="22" t="s">
        <v>490</v>
      </c>
      <c r="R135" s="29" t="s">
        <v>261</v>
      </c>
      <c r="S135" s="22" t="s">
        <v>69</v>
      </c>
      <c r="T135" s="20" t="s">
        <v>1308</v>
      </c>
      <c r="U135" s="20" t="s">
        <v>773</v>
      </c>
      <c r="V135" s="20" t="s">
        <v>70</v>
      </c>
      <c r="W135" s="20">
        <v>2022.5</v>
      </c>
      <c r="X135" s="20">
        <v>2022.12</v>
      </c>
      <c r="Y135" s="34">
        <v>39</v>
      </c>
      <c r="Z135" s="34">
        <v>39</v>
      </c>
      <c r="AA135" s="34">
        <v>0</v>
      </c>
      <c r="AB135" s="34">
        <v>0</v>
      </c>
      <c r="AC135" s="34">
        <v>0</v>
      </c>
      <c r="AD135" s="20">
        <v>132</v>
      </c>
      <c r="AE135" s="20">
        <v>13</v>
      </c>
      <c r="AF135" s="20" t="s">
        <v>71</v>
      </c>
      <c r="AG135" s="20" t="s">
        <v>71</v>
      </c>
      <c r="AH135" s="20" t="s">
        <v>71</v>
      </c>
      <c r="AI135" s="20" t="s">
        <v>70</v>
      </c>
      <c r="AJ135" s="20" t="s">
        <v>71</v>
      </c>
      <c r="AK135" s="20" t="s">
        <v>71</v>
      </c>
      <c r="AL135" s="20"/>
      <c r="AM135" s="20" t="s">
        <v>71</v>
      </c>
      <c r="AN135" s="20"/>
      <c r="AO135" s="20" t="s">
        <v>582</v>
      </c>
      <c r="AP135" s="35" t="s">
        <v>1309</v>
      </c>
    </row>
    <row r="136" s="2" customFormat="true" ht="67.5" spans="1:42">
      <c r="A136" s="20">
        <v>128</v>
      </c>
      <c r="B136" s="22" t="s">
        <v>1329</v>
      </c>
      <c r="C136" s="20" t="s">
        <v>220</v>
      </c>
      <c r="D136" s="20" t="s">
        <v>221</v>
      </c>
      <c r="E136" s="20" t="s">
        <v>1330</v>
      </c>
      <c r="F136" s="20" t="s">
        <v>646</v>
      </c>
      <c r="G136" s="20" t="s">
        <v>1331</v>
      </c>
      <c r="H136" s="22" t="s">
        <v>1332</v>
      </c>
      <c r="I136" s="22" t="s">
        <v>1333</v>
      </c>
      <c r="J136" s="22" t="s">
        <v>1330</v>
      </c>
      <c r="K136" s="22" t="s">
        <v>1334</v>
      </c>
      <c r="L136" s="22" t="s">
        <v>189</v>
      </c>
      <c r="M136" s="22" t="s">
        <v>177</v>
      </c>
      <c r="N136" s="22" t="s">
        <v>1335</v>
      </c>
      <c r="O136" s="22" t="s">
        <v>1332</v>
      </c>
      <c r="P136" s="22" t="s">
        <v>1336</v>
      </c>
      <c r="Q136" s="22" t="s">
        <v>718</v>
      </c>
      <c r="R136" s="22" t="s">
        <v>1337</v>
      </c>
      <c r="S136" s="22" t="s">
        <v>1279</v>
      </c>
      <c r="T136" s="20" t="s">
        <v>710</v>
      </c>
      <c r="U136" s="20">
        <v>2022</v>
      </c>
      <c r="V136" s="20" t="s">
        <v>70</v>
      </c>
      <c r="W136" s="20">
        <v>2022.1</v>
      </c>
      <c r="X136" s="20">
        <v>2022.12</v>
      </c>
      <c r="Y136" s="34">
        <v>120</v>
      </c>
      <c r="Z136" s="34">
        <v>80</v>
      </c>
      <c r="AA136" s="34"/>
      <c r="AB136" s="34"/>
      <c r="AC136" s="34">
        <v>40</v>
      </c>
      <c r="AD136" s="20">
        <v>65</v>
      </c>
      <c r="AE136" s="20">
        <v>20</v>
      </c>
      <c r="AF136" s="20" t="s">
        <v>71</v>
      </c>
      <c r="AG136" s="20" t="s">
        <v>71</v>
      </c>
      <c r="AH136" s="20" t="s">
        <v>71</v>
      </c>
      <c r="AI136" s="20" t="s">
        <v>70</v>
      </c>
      <c r="AJ136" s="20" t="s">
        <v>71</v>
      </c>
      <c r="AK136" s="20" t="s">
        <v>71</v>
      </c>
      <c r="AL136" s="20"/>
      <c r="AM136" s="20" t="s">
        <v>71</v>
      </c>
      <c r="AN136" s="20"/>
      <c r="AO136" s="20" t="s">
        <v>711</v>
      </c>
      <c r="AP136" s="20">
        <v>13709473901</v>
      </c>
    </row>
    <row r="137" s="2" customFormat="true" ht="67.5" spans="1:42">
      <c r="A137" s="20">
        <v>129</v>
      </c>
      <c r="B137" s="22" t="s">
        <v>1338</v>
      </c>
      <c r="C137" s="20" t="s">
        <v>220</v>
      </c>
      <c r="D137" s="20" t="s">
        <v>221</v>
      </c>
      <c r="E137" s="20" t="s">
        <v>1339</v>
      </c>
      <c r="F137" s="20" t="s">
        <v>646</v>
      </c>
      <c r="G137" s="20" t="s">
        <v>1331</v>
      </c>
      <c r="H137" s="22" t="s">
        <v>1332</v>
      </c>
      <c r="I137" s="22" t="s">
        <v>1333</v>
      </c>
      <c r="J137" s="22" t="s">
        <v>1339</v>
      </c>
      <c r="K137" s="22" t="s">
        <v>1340</v>
      </c>
      <c r="L137" s="22" t="s">
        <v>189</v>
      </c>
      <c r="M137" s="22" t="s">
        <v>177</v>
      </c>
      <c r="N137" s="22" t="s">
        <v>1341</v>
      </c>
      <c r="O137" s="22" t="s">
        <v>1332</v>
      </c>
      <c r="P137" s="22" t="s">
        <v>1342</v>
      </c>
      <c r="Q137" s="22" t="s">
        <v>718</v>
      </c>
      <c r="R137" s="22" t="s">
        <v>1337</v>
      </c>
      <c r="S137" s="22" t="s">
        <v>1279</v>
      </c>
      <c r="T137" s="20" t="s">
        <v>1343</v>
      </c>
      <c r="U137" s="20">
        <v>2022</v>
      </c>
      <c r="V137" s="20" t="s">
        <v>70</v>
      </c>
      <c r="W137" s="20">
        <v>2022.1</v>
      </c>
      <c r="X137" s="20">
        <v>2022.12</v>
      </c>
      <c r="Y137" s="34">
        <v>145</v>
      </c>
      <c r="Z137" s="34">
        <v>95</v>
      </c>
      <c r="AA137" s="34"/>
      <c r="AB137" s="34"/>
      <c r="AC137" s="34">
        <v>50</v>
      </c>
      <c r="AD137" s="20">
        <v>50</v>
      </c>
      <c r="AE137" s="20">
        <v>12</v>
      </c>
      <c r="AF137" s="20" t="s">
        <v>71</v>
      </c>
      <c r="AG137" s="20" t="s">
        <v>71</v>
      </c>
      <c r="AH137" s="20" t="s">
        <v>71</v>
      </c>
      <c r="AI137" s="20" t="s">
        <v>70</v>
      </c>
      <c r="AJ137" s="20" t="s">
        <v>71</v>
      </c>
      <c r="AK137" s="20" t="s">
        <v>71</v>
      </c>
      <c r="AL137" s="20"/>
      <c r="AM137" s="20" t="s">
        <v>71</v>
      </c>
      <c r="AN137" s="20"/>
      <c r="AO137" s="20" t="s">
        <v>711</v>
      </c>
      <c r="AP137" s="20">
        <v>13709473902</v>
      </c>
    </row>
    <row r="138" s="2" customFormat="true" ht="67.5" spans="1:42">
      <c r="A138" s="20">
        <v>130</v>
      </c>
      <c r="B138" s="22" t="s">
        <v>1344</v>
      </c>
      <c r="C138" s="20" t="s">
        <v>220</v>
      </c>
      <c r="D138" s="20" t="s">
        <v>221</v>
      </c>
      <c r="E138" s="20" t="s">
        <v>1345</v>
      </c>
      <c r="F138" s="20" t="s">
        <v>646</v>
      </c>
      <c r="G138" s="20" t="s">
        <v>1346</v>
      </c>
      <c r="H138" s="22" t="s">
        <v>1332</v>
      </c>
      <c r="I138" s="22" t="s">
        <v>1333</v>
      </c>
      <c r="J138" s="22" t="s">
        <v>1345</v>
      </c>
      <c r="K138" s="22" t="s">
        <v>1347</v>
      </c>
      <c r="L138" s="22" t="s">
        <v>189</v>
      </c>
      <c r="M138" s="22" t="s">
        <v>177</v>
      </c>
      <c r="N138" s="22" t="s">
        <v>1348</v>
      </c>
      <c r="O138" s="22" t="s">
        <v>1332</v>
      </c>
      <c r="P138" s="22" t="s">
        <v>1349</v>
      </c>
      <c r="Q138" s="22" t="s">
        <v>718</v>
      </c>
      <c r="R138" s="22" t="s">
        <v>1337</v>
      </c>
      <c r="S138" s="22" t="s">
        <v>1279</v>
      </c>
      <c r="T138" s="20" t="s">
        <v>1350</v>
      </c>
      <c r="U138" s="20">
        <v>2022</v>
      </c>
      <c r="V138" s="20" t="s">
        <v>70</v>
      </c>
      <c r="W138" s="20">
        <v>2022.1</v>
      </c>
      <c r="X138" s="20">
        <v>2022.12</v>
      </c>
      <c r="Y138" s="34">
        <v>45</v>
      </c>
      <c r="Z138" s="34">
        <v>30</v>
      </c>
      <c r="AA138" s="34"/>
      <c r="AB138" s="34"/>
      <c r="AC138" s="34">
        <v>15</v>
      </c>
      <c r="AD138" s="20">
        <v>20</v>
      </c>
      <c r="AE138" s="20">
        <v>5</v>
      </c>
      <c r="AF138" s="20" t="s">
        <v>71</v>
      </c>
      <c r="AG138" s="20" t="s">
        <v>71</v>
      </c>
      <c r="AH138" s="20" t="s">
        <v>71</v>
      </c>
      <c r="AI138" s="20" t="s">
        <v>70</v>
      </c>
      <c r="AJ138" s="20" t="s">
        <v>71</v>
      </c>
      <c r="AK138" s="20" t="s">
        <v>71</v>
      </c>
      <c r="AL138" s="20"/>
      <c r="AM138" s="20" t="s">
        <v>71</v>
      </c>
      <c r="AN138" s="20"/>
      <c r="AO138" s="20" t="s">
        <v>711</v>
      </c>
      <c r="AP138" s="20">
        <v>13709473903</v>
      </c>
    </row>
    <row r="139" s="2" customFormat="true" ht="67.5" spans="1:42">
      <c r="A139" s="20">
        <v>131</v>
      </c>
      <c r="B139" s="22" t="s">
        <v>1351</v>
      </c>
      <c r="C139" s="20" t="s">
        <v>159</v>
      </c>
      <c r="D139" s="20" t="s">
        <v>160</v>
      </c>
      <c r="E139" s="20" t="s">
        <v>1352</v>
      </c>
      <c r="F139" s="20" t="s">
        <v>902</v>
      </c>
      <c r="G139" s="20" t="s">
        <v>1353</v>
      </c>
      <c r="H139" s="22" t="s">
        <v>1332</v>
      </c>
      <c r="I139" s="22" t="s">
        <v>1333</v>
      </c>
      <c r="J139" s="22" t="s">
        <v>1352</v>
      </c>
      <c r="K139" s="22" t="s">
        <v>1354</v>
      </c>
      <c r="L139" s="22" t="s">
        <v>189</v>
      </c>
      <c r="M139" s="22" t="s">
        <v>177</v>
      </c>
      <c r="N139" s="22" t="s">
        <v>1355</v>
      </c>
      <c r="O139" s="22" t="s">
        <v>1332</v>
      </c>
      <c r="P139" s="22" t="s">
        <v>1356</v>
      </c>
      <c r="Q139" s="22" t="s">
        <v>718</v>
      </c>
      <c r="R139" s="22" t="s">
        <v>1337</v>
      </c>
      <c r="S139" s="22" t="s">
        <v>1279</v>
      </c>
      <c r="T139" s="20" t="s">
        <v>1357</v>
      </c>
      <c r="U139" s="20">
        <v>2022</v>
      </c>
      <c r="V139" s="20" t="s">
        <v>70</v>
      </c>
      <c r="W139" s="20">
        <v>2022.1</v>
      </c>
      <c r="X139" s="20">
        <v>2022.12</v>
      </c>
      <c r="Y139" s="34">
        <v>43</v>
      </c>
      <c r="Z139" s="34">
        <v>43</v>
      </c>
      <c r="AA139" s="34"/>
      <c r="AB139" s="34">
        <v>0</v>
      </c>
      <c r="AC139" s="34"/>
      <c r="AD139" s="20">
        <v>15</v>
      </c>
      <c r="AE139" s="20">
        <v>6</v>
      </c>
      <c r="AF139" s="20" t="s">
        <v>71</v>
      </c>
      <c r="AG139" s="20" t="s">
        <v>71</v>
      </c>
      <c r="AH139" s="20" t="s">
        <v>71</v>
      </c>
      <c r="AI139" s="20" t="s">
        <v>70</v>
      </c>
      <c r="AJ139" s="20" t="s">
        <v>71</v>
      </c>
      <c r="AK139" s="20" t="s">
        <v>71</v>
      </c>
      <c r="AL139" s="20"/>
      <c r="AM139" s="20" t="s">
        <v>71</v>
      </c>
      <c r="AN139" s="20"/>
      <c r="AO139" s="20" t="s">
        <v>711</v>
      </c>
      <c r="AP139" s="20">
        <v>13709473904</v>
      </c>
    </row>
    <row r="140" s="2" customFormat="true" ht="54" spans="1:42">
      <c r="A140" s="20">
        <v>132</v>
      </c>
      <c r="B140" s="22" t="s">
        <v>1358</v>
      </c>
      <c r="C140" s="20" t="s">
        <v>220</v>
      </c>
      <c r="D140" s="20" t="s">
        <v>221</v>
      </c>
      <c r="E140" s="20" t="s">
        <v>1359</v>
      </c>
      <c r="F140" s="20" t="s">
        <v>646</v>
      </c>
      <c r="G140" s="20" t="s">
        <v>1346</v>
      </c>
      <c r="H140" s="22" t="s">
        <v>1360</v>
      </c>
      <c r="I140" s="22" t="s">
        <v>1361</v>
      </c>
      <c r="J140" s="22" t="s">
        <v>1362</v>
      </c>
      <c r="K140" s="22" t="s">
        <v>1363</v>
      </c>
      <c r="L140" s="22" t="s">
        <v>189</v>
      </c>
      <c r="M140" s="22" t="s">
        <v>177</v>
      </c>
      <c r="N140" s="22" t="s">
        <v>1364</v>
      </c>
      <c r="O140" s="22" t="s">
        <v>1360</v>
      </c>
      <c r="P140" s="22" t="s">
        <v>1365</v>
      </c>
      <c r="Q140" s="22" t="s">
        <v>718</v>
      </c>
      <c r="R140" s="22" t="s">
        <v>1337</v>
      </c>
      <c r="S140" s="22" t="s">
        <v>1279</v>
      </c>
      <c r="T140" s="20" t="s">
        <v>1366</v>
      </c>
      <c r="U140" s="20">
        <v>2022</v>
      </c>
      <c r="V140" s="20" t="s">
        <v>70</v>
      </c>
      <c r="W140" s="20">
        <v>2022.1</v>
      </c>
      <c r="X140" s="20">
        <v>2022.12</v>
      </c>
      <c r="Y140" s="34">
        <v>164</v>
      </c>
      <c r="Z140" s="34">
        <v>62</v>
      </c>
      <c r="AA140" s="34"/>
      <c r="AB140" s="34"/>
      <c r="AC140" s="34">
        <v>102</v>
      </c>
      <c r="AD140" s="20">
        <v>21</v>
      </c>
      <c r="AE140" s="20">
        <v>10</v>
      </c>
      <c r="AF140" s="20" t="s">
        <v>71</v>
      </c>
      <c r="AG140" s="20" t="s">
        <v>71</v>
      </c>
      <c r="AH140" s="20" t="s">
        <v>71</v>
      </c>
      <c r="AI140" s="20" t="s">
        <v>70</v>
      </c>
      <c r="AJ140" s="20" t="s">
        <v>71</v>
      </c>
      <c r="AK140" s="20" t="s">
        <v>71</v>
      </c>
      <c r="AL140" s="20"/>
      <c r="AM140" s="20" t="s">
        <v>71</v>
      </c>
      <c r="AN140" s="20"/>
      <c r="AO140" s="20" t="s">
        <v>711</v>
      </c>
      <c r="AP140" s="20">
        <v>13709473905</v>
      </c>
    </row>
    <row r="141" s="2" customFormat="true" ht="67.5" spans="1:42">
      <c r="A141" s="20">
        <v>133</v>
      </c>
      <c r="B141" s="22" t="s">
        <v>1367</v>
      </c>
      <c r="C141" s="20" t="s">
        <v>159</v>
      </c>
      <c r="D141" s="20" t="s">
        <v>221</v>
      </c>
      <c r="E141" s="20" t="s">
        <v>1368</v>
      </c>
      <c r="F141" s="20" t="s">
        <v>646</v>
      </c>
      <c r="G141" s="20" t="s">
        <v>1369</v>
      </c>
      <c r="H141" s="22" t="s">
        <v>1370</v>
      </c>
      <c r="I141" s="22" t="s">
        <v>1371</v>
      </c>
      <c r="J141" s="22" t="s">
        <v>1368</v>
      </c>
      <c r="K141" s="22" t="s">
        <v>1372</v>
      </c>
      <c r="L141" s="22" t="s">
        <v>189</v>
      </c>
      <c r="M141" s="22" t="s">
        <v>177</v>
      </c>
      <c r="N141" s="22" t="s">
        <v>1373</v>
      </c>
      <c r="O141" s="22" t="s">
        <v>1374</v>
      </c>
      <c r="P141" s="22" t="s">
        <v>1375</v>
      </c>
      <c r="Q141" s="22" t="s">
        <v>718</v>
      </c>
      <c r="R141" s="22" t="s">
        <v>1337</v>
      </c>
      <c r="S141" s="22" t="s">
        <v>1279</v>
      </c>
      <c r="T141" s="20" t="s">
        <v>710</v>
      </c>
      <c r="U141" s="20">
        <v>2022</v>
      </c>
      <c r="V141" s="20" t="s">
        <v>70</v>
      </c>
      <c r="W141" s="20">
        <v>2022.1</v>
      </c>
      <c r="X141" s="20">
        <v>2022.12</v>
      </c>
      <c r="Y141" s="34">
        <v>296</v>
      </c>
      <c r="Z141" s="34">
        <v>120</v>
      </c>
      <c r="AA141" s="34"/>
      <c r="AB141" s="34">
        <v>176</v>
      </c>
      <c r="AC141" s="34"/>
      <c r="AD141" s="20">
        <v>780</v>
      </c>
      <c r="AE141" s="20">
        <v>63</v>
      </c>
      <c r="AF141" s="20" t="s">
        <v>71</v>
      </c>
      <c r="AG141" s="20" t="s">
        <v>71</v>
      </c>
      <c r="AH141" s="20" t="s">
        <v>71</v>
      </c>
      <c r="AI141" s="20" t="s">
        <v>70</v>
      </c>
      <c r="AJ141" s="20" t="s">
        <v>71</v>
      </c>
      <c r="AK141" s="20" t="s">
        <v>71</v>
      </c>
      <c r="AL141" s="20"/>
      <c r="AM141" s="20" t="s">
        <v>71</v>
      </c>
      <c r="AN141" s="20"/>
      <c r="AO141" s="20" t="s">
        <v>711</v>
      </c>
      <c r="AP141" s="20">
        <v>13709473906</v>
      </c>
    </row>
    <row r="142" s="2" customFormat="true" ht="67.5" spans="1:42">
      <c r="A142" s="20">
        <v>134</v>
      </c>
      <c r="B142" s="22" t="s">
        <v>1376</v>
      </c>
      <c r="C142" s="20" t="s">
        <v>159</v>
      </c>
      <c r="D142" s="20" t="s">
        <v>235</v>
      </c>
      <c r="E142" s="20" t="s">
        <v>1377</v>
      </c>
      <c r="F142" s="20" t="s">
        <v>646</v>
      </c>
      <c r="G142" s="20" t="s">
        <v>1378</v>
      </c>
      <c r="H142" s="22" t="s">
        <v>1370</v>
      </c>
      <c r="I142" s="22" t="s">
        <v>1371</v>
      </c>
      <c r="J142" s="22" t="s">
        <v>1377</v>
      </c>
      <c r="K142" s="22" t="s">
        <v>1379</v>
      </c>
      <c r="L142" s="22" t="s">
        <v>189</v>
      </c>
      <c r="M142" s="22" t="s">
        <v>177</v>
      </c>
      <c r="N142" s="22" t="s">
        <v>1380</v>
      </c>
      <c r="O142" s="22" t="s">
        <v>1374</v>
      </c>
      <c r="P142" s="22" t="s">
        <v>1381</v>
      </c>
      <c r="Q142" s="22" t="s">
        <v>718</v>
      </c>
      <c r="R142" s="22" t="s">
        <v>1337</v>
      </c>
      <c r="S142" s="22" t="s">
        <v>1279</v>
      </c>
      <c r="T142" s="20" t="s">
        <v>710</v>
      </c>
      <c r="U142" s="20">
        <v>2022</v>
      </c>
      <c r="V142" s="20" t="s">
        <v>70</v>
      </c>
      <c r="W142" s="20">
        <v>2022.1</v>
      </c>
      <c r="X142" s="20">
        <v>2022.12</v>
      </c>
      <c r="Y142" s="34">
        <v>118</v>
      </c>
      <c r="Z142" s="34">
        <v>30</v>
      </c>
      <c r="AA142" s="34"/>
      <c r="AB142" s="34">
        <v>88</v>
      </c>
      <c r="AC142" s="34"/>
      <c r="AD142" s="20">
        <v>500</v>
      </c>
      <c r="AE142" s="20">
        <v>18</v>
      </c>
      <c r="AF142" s="20" t="s">
        <v>71</v>
      </c>
      <c r="AG142" s="20" t="s">
        <v>71</v>
      </c>
      <c r="AH142" s="20" t="s">
        <v>71</v>
      </c>
      <c r="AI142" s="20" t="s">
        <v>70</v>
      </c>
      <c r="AJ142" s="20" t="s">
        <v>71</v>
      </c>
      <c r="AK142" s="20" t="s">
        <v>71</v>
      </c>
      <c r="AL142" s="20"/>
      <c r="AM142" s="20" t="s">
        <v>71</v>
      </c>
      <c r="AN142" s="20"/>
      <c r="AO142" s="20" t="s">
        <v>711</v>
      </c>
      <c r="AP142" s="20">
        <v>13709473907</v>
      </c>
    </row>
    <row r="143" s="2" customFormat="true" ht="67.5" spans="1:42">
      <c r="A143" s="20">
        <v>135</v>
      </c>
      <c r="B143" s="22" t="s">
        <v>1382</v>
      </c>
      <c r="C143" s="20" t="s">
        <v>159</v>
      </c>
      <c r="D143" s="20" t="s">
        <v>235</v>
      </c>
      <c r="E143" s="20" t="s">
        <v>1383</v>
      </c>
      <c r="F143" s="20" t="s">
        <v>646</v>
      </c>
      <c r="G143" s="20" t="s">
        <v>1331</v>
      </c>
      <c r="H143" s="22" t="s">
        <v>1370</v>
      </c>
      <c r="I143" s="22" t="s">
        <v>1371</v>
      </c>
      <c r="J143" s="22" t="s">
        <v>1383</v>
      </c>
      <c r="K143" s="22" t="s">
        <v>1384</v>
      </c>
      <c r="L143" s="22" t="s">
        <v>189</v>
      </c>
      <c r="M143" s="22" t="s">
        <v>177</v>
      </c>
      <c r="N143" s="22" t="s">
        <v>1385</v>
      </c>
      <c r="O143" s="22" t="s">
        <v>1374</v>
      </c>
      <c r="P143" s="22" t="s">
        <v>1386</v>
      </c>
      <c r="Q143" s="22" t="s">
        <v>718</v>
      </c>
      <c r="R143" s="22" t="s">
        <v>1337</v>
      </c>
      <c r="S143" s="22" t="s">
        <v>1279</v>
      </c>
      <c r="T143" s="20" t="s">
        <v>710</v>
      </c>
      <c r="U143" s="20">
        <v>2022</v>
      </c>
      <c r="V143" s="20" t="s">
        <v>70</v>
      </c>
      <c r="W143" s="20">
        <v>2022.1</v>
      </c>
      <c r="X143" s="20">
        <v>2022.12</v>
      </c>
      <c r="Y143" s="34">
        <v>107</v>
      </c>
      <c r="Z143" s="34">
        <v>30</v>
      </c>
      <c r="AA143" s="34"/>
      <c r="AB143" s="34">
        <v>77</v>
      </c>
      <c r="AC143" s="34"/>
      <c r="AD143" s="20">
        <v>260</v>
      </c>
      <c r="AE143" s="20">
        <v>25</v>
      </c>
      <c r="AF143" s="20" t="s">
        <v>71</v>
      </c>
      <c r="AG143" s="20" t="s">
        <v>71</v>
      </c>
      <c r="AH143" s="20" t="s">
        <v>71</v>
      </c>
      <c r="AI143" s="20" t="s">
        <v>70</v>
      </c>
      <c r="AJ143" s="20" t="s">
        <v>71</v>
      </c>
      <c r="AK143" s="20" t="s">
        <v>71</v>
      </c>
      <c r="AL143" s="20"/>
      <c r="AM143" s="20" t="s">
        <v>71</v>
      </c>
      <c r="AN143" s="20"/>
      <c r="AO143" s="20" t="s">
        <v>711</v>
      </c>
      <c r="AP143" s="20">
        <v>13709473908</v>
      </c>
    </row>
    <row r="144" s="2" customFormat="true" ht="81" spans="1:42">
      <c r="A144" s="20">
        <v>136</v>
      </c>
      <c r="B144" s="22" t="s">
        <v>1387</v>
      </c>
      <c r="C144" s="20" t="s">
        <v>159</v>
      </c>
      <c r="D144" s="20" t="s">
        <v>160</v>
      </c>
      <c r="E144" s="20" t="s">
        <v>1388</v>
      </c>
      <c r="F144" s="20" t="s">
        <v>902</v>
      </c>
      <c r="G144" s="20" t="s">
        <v>1331</v>
      </c>
      <c r="H144" s="22" t="s">
        <v>1389</v>
      </c>
      <c r="I144" s="22" t="s">
        <v>1390</v>
      </c>
      <c r="J144" s="22" t="s">
        <v>1388</v>
      </c>
      <c r="K144" s="22" t="s">
        <v>1391</v>
      </c>
      <c r="L144" s="22" t="s">
        <v>189</v>
      </c>
      <c r="M144" s="22" t="s">
        <v>177</v>
      </c>
      <c r="N144" s="22" t="s">
        <v>1392</v>
      </c>
      <c r="O144" s="22" t="s">
        <v>1393</v>
      </c>
      <c r="P144" s="22" t="s">
        <v>1394</v>
      </c>
      <c r="Q144" s="22" t="s">
        <v>718</v>
      </c>
      <c r="R144" s="22" t="s">
        <v>1337</v>
      </c>
      <c r="S144" s="22" t="s">
        <v>1279</v>
      </c>
      <c r="T144" s="20" t="s">
        <v>710</v>
      </c>
      <c r="U144" s="20">
        <v>2022</v>
      </c>
      <c r="V144" s="20" t="s">
        <v>70</v>
      </c>
      <c r="W144" s="20">
        <v>2022.1</v>
      </c>
      <c r="X144" s="20">
        <v>2022.12</v>
      </c>
      <c r="Y144" s="34">
        <v>30</v>
      </c>
      <c r="Z144" s="34">
        <v>30</v>
      </c>
      <c r="AA144" s="34"/>
      <c r="AB144" s="34">
        <v>0</v>
      </c>
      <c r="AC144" s="34"/>
      <c r="AD144" s="20">
        <v>200</v>
      </c>
      <c r="AE144" s="20">
        <v>60</v>
      </c>
      <c r="AF144" s="20" t="s">
        <v>71</v>
      </c>
      <c r="AG144" s="20" t="s">
        <v>71</v>
      </c>
      <c r="AH144" s="20" t="s">
        <v>71</v>
      </c>
      <c r="AI144" s="20" t="s">
        <v>70</v>
      </c>
      <c r="AJ144" s="20" t="s">
        <v>71</v>
      </c>
      <c r="AK144" s="20" t="s">
        <v>71</v>
      </c>
      <c r="AL144" s="20"/>
      <c r="AM144" s="20" t="s">
        <v>71</v>
      </c>
      <c r="AN144" s="20"/>
      <c r="AO144" s="20" t="s">
        <v>711</v>
      </c>
      <c r="AP144" s="20">
        <v>13709473909</v>
      </c>
    </row>
    <row r="145" s="2" customFormat="true" ht="67.5" spans="1:42">
      <c r="A145" s="20">
        <v>137</v>
      </c>
      <c r="B145" s="21" t="s">
        <v>1395</v>
      </c>
      <c r="C145" s="36" t="s">
        <v>220</v>
      </c>
      <c r="D145" s="36" t="s">
        <v>221</v>
      </c>
      <c r="E145" s="36" t="s">
        <v>1396</v>
      </c>
      <c r="F145" s="36" t="s">
        <v>646</v>
      </c>
      <c r="G145" s="36" t="s">
        <v>1331</v>
      </c>
      <c r="H145" s="21" t="s">
        <v>1397</v>
      </c>
      <c r="I145" s="21" t="s">
        <v>1361</v>
      </c>
      <c r="J145" s="21" t="s">
        <v>1396</v>
      </c>
      <c r="K145" s="21" t="s">
        <v>1398</v>
      </c>
      <c r="L145" s="21" t="s">
        <v>189</v>
      </c>
      <c r="M145" s="21" t="s">
        <v>177</v>
      </c>
      <c r="N145" s="22" t="s">
        <v>1399</v>
      </c>
      <c r="O145" s="21" t="s">
        <v>1397</v>
      </c>
      <c r="P145" s="22" t="s">
        <v>1400</v>
      </c>
      <c r="Q145" s="22" t="s">
        <v>718</v>
      </c>
      <c r="R145" s="22" t="s">
        <v>1337</v>
      </c>
      <c r="S145" s="22" t="s">
        <v>1279</v>
      </c>
      <c r="T145" s="36" t="s">
        <v>1401</v>
      </c>
      <c r="U145" s="20">
        <v>2022</v>
      </c>
      <c r="V145" s="20" t="s">
        <v>70</v>
      </c>
      <c r="W145" s="20">
        <v>2022.1</v>
      </c>
      <c r="X145" s="20">
        <v>2022.12</v>
      </c>
      <c r="Y145" s="34">
        <v>120</v>
      </c>
      <c r="Z145" s="34">
        <v>80</v>
      </c>
      <c r="AA145" s="34"/>
      <c r="AB145" s="34"/>
      <c r="AC145" s="34">
        <v>40</v>
      </c>
      <c r="AD145" s="20">
        <v>295</v>
      </c>
      <c r="AE145" s="20">
        <v>30</v>
      </c>
      <c r="AF145" s="20" t="s">
        <v>71</v>
      </c>
      <c r="AG145" s="20" t="s">
        <v>71</v>
      </c>
      <c r="AH145" s="20" t="s">
        <v>71</v>
      </c>
      <c r="AI145" s="20" t="s">
        <v>70</v>
      </c>
      <c r="AJ145" s="20" t="s">
        <v>71</v>
      </c>
      <c r="AK145" s="20" t="s">
        <v>71</v>
      </c>
      <c r="AL145" s="36"/>
      <c r="AM145" s="20" t="s">
        <v>71</v>
      </c>
      <c r="AN145" s="36"/>
      <c r="AO145" s="20" t="s">
        <v>711</v>
      </c>
      <c r="AP145" s="20">
        <v>13709473910</v>
      </c>
    </row>
    <row r="146" s="2" customFormat="true" ht="100.5" spans="1:42">
      <c r="A146" s="20">
        <v>138</v>
      </c>
      <c r="B146" s="22" t="s">
        <v>1402</v>
      </c>
      <c r="C146" s="20" t="s">
        <v>159</v>
      </c>
      <c r="D146" s="20" t="s">
        <v>235</v>
      </c>
      <c r="E146" s="20" t="s">
        <v>1403</v>
      </c>
      <c r="F146" s="20" t="s">
        <v>902</v>
      </c>
      <c r="G146" s="20" t="s">
        <v>1404</v>
      </c>
      <c r="H146" s="22" t="s">
        <v>1405</v>
      </c>
      <c r="I146" s="22" t="s">
        <v>1406</v>
      </c>
      <c r="J146" s="22" t="s">
        <v>1407</v>
      </c>
      <c r="K146" s="22" t="s">
        <v>1408</v>
      </c>
      <c r="L146" s="22" t="s">
        <v>176</v>
      </c>
      <c r="M146" s="22" t="s">
        <v>177</v>
      </c>
      <c r="N146" s="22" t="s">
        <v>1409</v>
      </c>
      <c r="O146" s="22" t="s">
        <v>1410</v>
      </c>
      <c r="P146" s="22" t="s">
        <v>1411</v>
      </c>
      <c r="Q146" s="22" t="s">
        <v>1412</v>
      </c>
      <c r="R146" s="22" t="s">
        <v>323</v>
      </c>
      <c r="S146" s="22" t="s">
        <v>1279</v>
      </c>
      <c r="T146" s="23" t="s">
        <v>1413</v>
      </c>
      <c r="U146" s="23">
        <v>2022</v>
      </c>
      <c r="V146" s="20" t="s">
        <v>70</v>
      </c>
      <c r="W146" s="23">
        <v>2022.04</v>
      </c>
      <c r="X146" s="23">
        <v>2022.12</v>
      </c>
      <c r="Y146" s="34">
        <v>70</v>
      </c>
      <c r="Z146" s="34">
        <v>70</v>
      </c>
      <c r="AA146" s="48"/>
      <c r="AB146" s="48"/>
      <c r="AC146" s="48"/>
      <c r="AD146" s="23">
        <v>47</v>
      </c>
      <c r="AE146" s="23">
        <v>47</v>
      </c>
      <c r="AF146" s="23" t="s">
        <v>71</v>
      </c>
      <c r="AG146" s="23" t="s">
        <v>71</v>
      </c>
      <c r="AH146" s="23" t="s">
        <v>71</v>
      </c>
      <c r="AI146" s="23" t="s">
        <v>70</v>
      </c>
      <c r="AJ146" s="23" t="s">
        <v>70</v>
      </c>
      <c r="AK146" s="23" t="s">
        <v>71</v>
      </c>
      <c r="AL146" s="23"/>
      <c r="AM146" s="23" t="s">
        <v>71</v>
      </c>
      <c r="AN146" s="23"/>
      <c r="AO146" s="20" t="s">
        <v>1414</v>
      </c>
      <c r="AP146" s="20">
        <v>13658475856</v>
      </c>
    </row>
    <row r="147" s="2" customFormat="true" ht="81" spans="1:42">
      <c r="A147" s="20">
        <v>139</v>
      </c>
      <c r="B147" s="22" t="s">
        <v>1415</v>
      </c>
      <c r="C147" s="20" t="s">
        <v>159</v>
      </c>
      <c r="D147" s="20" t="s">
        <v>160</v>
      </c>
      <c r="E147" s="22" t="s">
        <v>1416</v>
      </c>
      <c r="F147" s="20" t="s">
        <v>646</v>
      </c>
      <c r="G147" s="20" t="s">
        <v>1417</v>
      </c>
      <c r="H147" s="22" t="s">
        <v>1418</v>
      </c>
      <c r="I147" s="22" t="s">
        <v>1419</v>
      </c>
      <c r="J147" s="22" t="s">
        <v>1420</v>
      </c>
      <c r="K147" s="22" t="s">
        <v>1416</v>
      </c>
      <c r="L147" s="22" t="s">
        <v>189</v>
      </c>
      <c r="M147" s="22" t="s">
        <v>177</v>
      </c>
      <c r="N147" s="22" t="s">
        <v>1421</v>
      </c>
      <c r="O147" s="22" t="s">
        <v>1422</v>
      </c>
      <c r="P147" s="22" t="s">
        <v>355</v>
      </c>
      <c r="Q147" s="22" t="s">
        <v>230</v>
      </c>
      <c r="R147" s="22" t="s">
        <v>356</v>
      </c>
      <c r="S147" s="22" t="s">
        <v>69</v>
      </c>
      <c r="T147" s="20" t="s">
        <v>612</v>
      </c>
      <c r="U147" s="20">
        <v>2022</v>
      </c>
      <c r="V147" s="20" t="s">
        <v>70</v>
      </c>
      <c r="W147" s="35" t="s">
        <v>1423</v>
      </c>
      <c r="X147" s="20">
        <v>2022.11</v>
      </c>
      <c r="Y147" s="34">
        <f>Z147+AA147+AB147+AC147</f>
        <v>200</v>
      </c>
      <c r="Z147" s="34">
        <v>200</v>
      </c>
      <c r="AA147" s="34"/>
      <c r="AB147" s="34"/>
      <c r="AC147" s="34"/>
      <c r="AD147" s="20">
        <v>4313</v>
      </c>
      <c r="AE147" s="20">
        <v>267</v>
      </c>
      <c r="AF147" s="20" t="s">
        <v>70</v>
      </c>
      <c r="AG147" s="20" t="s">
        <v>71</v>
      </c>
      <c r="AH147" s="20"/>
      <c r="AI147" s="20" t="s">
        <v>70</v>
      </c>
      <c r="AJ147" s="20" t="s">
        <v>71</v>
      </c>
      <c r="AK147" s="20" t="s">
        <v>71</v>
      </c>
      <c r="AL147" s="20" t="s">
        <v>1424</v>
      </c>
      <c r="AM147" s="20" t="s">
        <v>70</v>
      </c>
      <c r="AN147" s="20"/>
      <c r="AO147" s="20" t="s">
        <v>1425</v>
      </c>
      <c r="AP147" s="35">
        <v>17782100820</v>
      </c>
    </row>
    <row r="148" s="2" customFormat="true" ht="81" spans="1:42">
      <c r="A148" s="20">
        <v>140</v>
      </c>
      <c r="B148" s="22" t="s">
        <v>1426</v>
      </c>
      <c r="C148" s="20" t="s">
        <v>220</v>
      </c>
      <c r="D148" s="20" t="s">
        <v>221</v>
      </c>
      <c r="E148" s="27" t="s">
        <v>1427</v>
      </c>
      <c r="F148" s="20" t="s">
        <v>646</v>
      </c>
      <c r="G148" s="20" t="s">
        <v>807</v>
      </c>
      <c r="H148" s="22" t="s">
        <v>1428</v>
      </c>
      <c r="I148" s="22" t="s">
        <v>1429</v>
      </c>
      <c r="J148" s="22" t="s">
        <v>1427</v>
      </c>
      <c r="K148" s="22" t="s">
        <v>1427</v>
      </c>
      <c r="L148" s="22" t="s">
        <v>189</v>
      </c>
      <c r="M148" s="22" t="s">
        <v>190</v>
      </c>
      <c r="N148" s="22" t="s">
        <v>1430</v>
      </c>
      <c r="O148" s="22" t="s">
        <v>1431</v>
      </c>
      <c r="P148" s="22" t="s">
        <v>1432</v>
      </c>
      <c r="Q148" s="22" t="s">
        <v>181</v>
      </c>
      <c r="R148" s="22" t="s">
        <v>1433</v>
      </c>
      <c r="S148" s="22" t="s">
        <v>1279</v>
      </c>
      <c r="T148" s="20" t="s">
        <v>195</v>
      </c>
      <c r="U148" s="20">
        <v>2022</v>
      </c>
      <c r="V148" s="20" t="s">
        <v>70</v>
      </c>
      <c r="W148" s="20">
        <v>2022.1</v>
      </c>
      <c r="X148" s="20">
        <v>2022.12</v>
      </c>
      <c r="Y148" s="34">
        <v>42</v>
      </c>
      <c r="Z148" s="34">
        <v>28</v>
      </c>
      <c r="AA148" s="34"/>
      <c r="AB148" s="34"/>
      <c r="AC148" s="34">
        <v>14</v>
      </c>
      <c r="AD148" s="20">
        <v>72</v>
      </c>
      <c r="AE148" s="20">
        <v>26</v>
      </c>
      <c r="AF148" s="20" t="s">
        <v>71</v>
      </c>
      <c r="AG148" s="20" t="s">
        <v>71</v>
      </c>
      <c r="AH148" s="20" t="s">
        <v>71</v>
      </c>
      <c r="AI148" s="20" t="s">
        <v>70</v>
      </c>
      <c r="AJ148" s="20" t="s">
        <v>71</v>
      </c>
      <c r="AK148" s="20" t="s">
        <v>71</v>
      </c>
      <c r="AL148" s="20" t="s">
        <v>71</v>
      </c>
      <c r="AM148" s="20" t="s">
        <v>196</v>
      </c>
      <c r="AN148" s="20" t="s">
        <v>71</v>
      </c>
      <c r="AO148" s="20" t="s">
        <v>197</v>
      </c>
      <c r="AP148" s="20">
        <v>13594568356</v>
      </c>
    </row>
    <row r="149" s="2" customFormat="true" ht="54" spans="1:42">
      <c r="A149" s="20">
        <v>141</v>
      </c>
      <c r="B149" s="22" t="s">
        <v>1434</v>
      </c>
      <c r="C149" s="20" t="s">
        <v>159</v>
      </c>
      <c r="D149" s="20" t="s">
        <v>1170</v>
      </c>
      <c r="E149" s="27" t="s">
        <v>1435</v>
      </c>
      <c r="F149" s="20" t="s">
        <v>646</v>
      </c>
      <c r="G149" s="20" t="s">
        <v>1436</v>
      </c>
      <c r="H149" s="22" t="s">
        <v>1437</v>
      </c>
      <c r="I149" s="22" t="s">
        <v>1438</v>
      </c>
      <c r="J149" s="22" t="s">
        <v>1439</v>
      </c>
      <c r="K149" s="22" t="s">
        <v>1439</v>
      </c>
      <c r="L149" s="22" t="s">
        <v>190</v>
      </c>
      <c r="M149" s="22" t="s">
        <v>285</v>
      </c>
      <c r="N149" s="22" t="s">
        <v>1440</v>
      </c>
      <c r="O149" s="22" t="s">
        <v>1441</v>
      </c>
      <c r="P149" s="22" t="s">
        <v>1442</v>
      </c>
      <c r="Q149" s="22" t="s">
        <v>181</v>
      </c>
      <c r="R149" s="22" t="s">
        <v>194</v>
      </c>
      <c r="S149" s="22" t="s">
        <v>1279</v>
      </c>
      <c r="T149" s="20" t="s">
        <v>195</v>
      </c>
      <c r="U149" s="20">
        <v>2022</v>
      </c>
      <c r="V149" s="20" t="s">
        <v>70</v>
      </c>
      <c r="W149" s="20">
        <v>2022.1</v>
      </c>
      <c r="X149" s="20">
        <v>2022.12</v>
      </c>
      <c r="Y149" s="34">
        <v>21</v>
      </c>
      <c r="Z149" s="34">
        <v>21</v>
      </c>
      <c r="AA149" s="34"/>
      <c r="AB149" s="34"/>
      <c r="AC149" s="34"/>
      <c r="AD149" s="20">
        <v>246</v>
      </c>
      <c r="AE149" s="20">
        <v>22</v>
      </c>
      <c r="AF149" s="20" t="s">
        <v>71</v>
      </c>
      <c r="AG149" s="20" t="s">
        <v>71</v>
      </c>
      <c r="AH149" s="20" t="s">
        <v>71</v>
      </c>
      <c r="AI149" s="20" t="s">
        <v>70</v>
      </c>
      <c r="AJ149" s="20" t="s">
        <v>71</v>
      </c>
      <c r="AK149" s="20" t="s">
        <v>71</v>
      </c>
      <c r="AL149" s="20" t="s">
        <v>71</v>
      </c>
      <c r="AM149" s="20" t="s">
        <v>196</v>
      </c>
      <c r="AN149" s="20" t="s">
        <v>71</v>
      </c>
      <c r="AO149" s="20" t="s">
        <v>197</v>
      </c>
      <c r="AP149" s="20">
        <v>13594568356</v>
      </c>
    </row>
    <row r="150" s="2" customFormat="true" ht="67.5" spans="1:42">
      <c r="A150" s="20">
        <v>142</v>
      </c>
      <c r="B150" s="22" t="s">
        <v>1443</v>
      </c>
      <c r="C150" s="20" t="s">
        <v>159</v>
      </c>
      <c r="D150" s="20" t="s">
        <v>1170</v>
      </c>
      <c r="E150" s="27" t="s">
        <v>1444</v>
      </c>
      <c r="F150" s="20" t="s">
        <v>646</v>
      </c>
      <c r="G150" s="20" t="s">
        <v>1445</v>
      </c>
      <c r="H150" s="22" t="s">
        <v>1446</v>
      </c>
      <c r="I150" s="22" t="s">
        <v>1447</v>
      </c>
      <c r="J150" s="22" t="s">
        <v>1444</v>
      </c>
      <c r="K150" s="22" t="s">
        <v>1444</v>
      </c>
      <c r="L150" s="22" t="s">
        <v>190</v>
      </c>
      <c r="M150" s="22" t="s">
        <v>285</v>
      </c>
      <c r="N150" s="22" t="s">
        <v>1448</v>
      </c>
      <c r="O150" s="22" t="s">
        <v>1441</v>
      </c>
      <c r="P150" s="22" t="s">
        <v>1449</v>
      </c>
      <c r="Q150" s="22" t="s">
        <v>181</v>
      </c>
      <c r="R150" s="22" t="s">
        <v>194</v>
      </c>
      <c r="S150" s="22" t="s">
        <v>1279</v>
      </c>
      <c r="T150" s="20" t="s">
        <v>195</v>
      </c>
      <c r="U150" s="20">
        <v>2022</v>
      </c>
      <c r="V150" s="20" t="s">
        <v>70</v>
      </c>
      <c r="W150" s="20">
        <v>2022.1</v>
      </c>
      <c r="X150" s="20">
        <v>2022.12</v>
      </c>
      <c r="Y150" s="34">
        <v>24</v>
      </c>
      <c r="Z150" s="34">
        <v>24</v>
      </c>
      <c r="AA150" s="34"/>
      <c r="AB150" s="34"/>
      <c r="AC150" s="34"/>
      <c r="AD150" s="20">
        <v>146</v>
      </c>
      <c r="AE150" s="20">
        <v>16</v>
      </c>
      <c r="AF150" s="20" t="s">
        <v>71</v>
      </c>
      <c r="AG150" s="20" t="s">
        <v>71</v>
      </c>
      <c r="AH150" s="20" t="s">
        <v>71</v>
      </c>
      <c r="AI150" s="20" t="s">
        <v>70</v>
      </c>
      <c r="AJ150" s="20" t="s">
        <v>71</v>
      </c>
      <c r="AK150" s="20" t="s">
        <v>71</v>
      </c>
      <c r="AL150" s="20" t="s">
        <v>71</v>
      </c>
      <c r="AM150" s="20" t="s">
        <v>196</v>
      </c>
      <c r="AN150" s="20" t="s">
        <v>71</v>
      </c>
      <c r="AO150" s="20" t="s">
        <v>197</v>
      </c>
      <c r="AP150" s="20">
        <v>13594568356</v>
      </c>
    </row>
    <row r="151" s="2" customFormat="true" ht="54" spans="1:42">
      <c r="A151" s="20">
        <v>143</v>
      </c>
      <c r="B151" s="22" t="s">
        <v>1450</v>
      </c>
      <c r="C151" s="20" t="s">
        <v>220</v>
      </c>
      <c r="D151" s="20" t="s">
        <v>221</v>
      </c>
      <c r="E151" s="27" t="s">
        <v>1451</v>
      </c>
      <c r="F151" s="20" t="s">
        <v>646</v>
      </c>
      <c r="G151" s="20" t="s">
        <v>807</v>
      </c>
      <c r="H151" s="22" t="s">
        <v>1452</v>
      </c>
      <c r="I151" s="22" t="s">
        <v>1453</v>
      </c>
      <c r="J151" s="22" t="s">
        <v>1451</v>
      </c>
      <c r="K151" s="22" t="s">
        <v>1451</v>
      </c>
      <c r="L151" s="22" t="s">
        <v>189</v>
      </c>
      <c r="M151" s="22" t="s">
        <v>190</v>
      </c>
      <c r="N151" s="22" t="s">
        <v>1430</v>
      </c>
      <c r="O151" s="22" t="s">
        <v>1431</v>
      </c>
      <c r="P151" s="22" t="s">
        <v>1454</v>
      </c>
      <c r="Q151" s="22" t="s">
        <v>181</v>
      </c>
      <c r="R151" s="22" t="s">
        <v>134</v>
      </c>
      <c r="S151" s="22" t="s">
        <v>1279</v>
      </c>
      <c r="T151" s="20" t="s">
        <v>195</v>
      </c>
      <c r="U151" s="20">
        <v>2022</v>
      </c>
      <c r="V151" s="20" t="s">
        <v>70</v>
      </c>
      <c r="W151" s="20">
        <v>2022.1</v>
      </c>
      <c r="X151" s="20">
        <v>2022.12</v>
      </c>
      <c r="Y151" s="34">
        <v>42</v>
      </c>
      <c r="Z151" s="34">
        <v>28</v>
      </c>
      <c r="AA151" s="34"/>
      <c r="AB151" s="34"/>
      <c r="AC151" s="34">
        <v>14</v>
      </c>
      <c r="AD151" s="20">
        <v>42</v>
      </c>
      <c r="AE151" s="20">
        <v>12</v>
      </c>
      <c r="AF151" s="20" t="s">
        <v>71</v>
      </c>
      <c r="AG151" s="20" t="s">
        <v>71</v>
      </c>
      <c r="AH151" s="20" t="s">
        <v>71</v>
      </c>
      <c r="AI151" s="20" t="s">
        <v>70</v>
      </c>
      <c r="AJ151" s="20" t="s">
        <v>71</v>
      </c>
      <c r="AK151" s="20" t="s">
        <v>71</v>
      </c>
      <c r="AL151" s="20" t="s">
        <v>71</v>
      </c>
      <c r="AM151" s="20" t="s">
        <v>196</v>
      </c>
      <c r="AN151" s="20" t="s">
        <v>71</v>
      </c>
      <c r="AO151" s="20" t="s">
        <v>197</v>
      </c>
      <c r="AP151" s="20">
        <v>13594568356</v>
      </c>
    </row>
    <row r="152" s="2" customFormat="true" ht="81" spans="1:42">
      <c r="A152" s="20">
        <v>144</v>
      </c>
      <c r="B152" s="22" t="s">
        <v>1455</v>
      </c>
      <c r="C152" s="20" t="s">
        <v>159</v>
      </c>
      <c r="D152" s="20" t="s">
        <v>1170</v>
      </c>
      <c r="E152" s="27" t="s">
        <v>1456</v>
      </c>
      <c r="F152" s="20" t="s">
        <v>1457</v>
      </c>
      <c r="G152" s="20" t="s">
        <v>1458</v>
      </c>
      <c r="H152" s="22" t="s">
        <v>1459</v>
      </c>
      <c r="I152" s="22" t="s">
        <v>1460</v>
      </c>
      <c r="J152" s="22" t="s">
        <v>1456</v>
      </c>
      <c r="K152" s="22" t="s">
        <v>1456</v>
      </c>
      <c r="L152" s="22" t="s">
        <v>190</v>
      </c>
      <c r="M152" s="22" t="s">
        <v>285</v>
      </c>
      <c r="N152" s="22" t="s">
        <v>1461</v>
      </c>
      <c r="O152" s="22" t="s">
        <v>1441</v>
      </c>
      <c r="P152" s="22" t="s">
        <v>1462</v>
      </c>
      <c r="Q152" s="22" t="s">
        <v>181</v>
      </c>
      <c r="R152" s="22" t="s">
        <v>194</v>
      </c>
      <c r="S152" s="22" t="s">
        <v>1463</v>
      </c>
      <c r="T152" s="20" t="s">
        <v>195</v>
      </c>
      <c r="U152" s="20">
        <v>2022</v>
      </c>
      <c r="V152" s="20" t="s">
        <v>70</v>
      </c>
      <c r="W152" s="20">
        <v>2022.1</v>
      </c>
      <c r="X152" s="20">
        <v>2022.12</v>
      </c>
      <c r="Y152" s="34">
        <v>122</v>
      </c>
      <c r="Z152" s="34">
        <v>23</v>
      </c>
      <c r="AA152" s="34"/>
      <c r="AB152" s="34">
        <v>99</v>
      </c>
      <c r="AC152" s="34"/>
      <c r="AD152" s="20">
        <v>115</v>
      </c>
      <c r="AE152" s="20">
        <v>12</v>
      </c>
      <c r="AF152" s="20" t="s">
        <v>71</v>
      </c>
      <c r="AG152" s="20" t="s">
        <v>71</v>
      </c>
      <c r="AH152" s="20" t="s">
        <v>71</v>
      </c>
      <c r="AI152" s="20" t="s">
        <v>70</v>
      </c>
      <c r="AJ152" s="20" t="s">
        <v>71</v>
      </c>
      <c r="AK152" s="20" t="s">
        <v>71</v>
      </c>
      <c r="AL152" s="20" t="s">
        <v>71</v>
      </c>
      <c r="AM152" s="20" t="s">
        <v>196</v>
      </c>
      <c r="AN152" s="20" t="s">
        <v>71</v>
      </c>
      <c r="AO152" s="20" t="s">
        <v>197</v>
      </c>
      <c r="AP152" s="20">
        <v>13594568356</v>
      </c>
    </row>
    <row r="153" s="2" customFormat="true" ht="54" spans="1:42">
      <c r="A153" s="20">
        <v>145</v>
      </c>
      <c r="B153" s="22" t="s">
        <v>1464</v>
      </c>
      <c r="C153" s="20" t="s">
        <v>220</v>
      </c>
      <c r="D153" s="20" t="s">
        <v>221</v>
      </c>
      <c r="E153" s="27" t="s">
        <v>1465</v>
      </c>
      <c r="F153" s="20" t="s">
        <v>646</v>
      </c>
      <c r="G153" s="20" t="s">
        <v>1466</v>
      </c>
      <c r="H153" s="22" t="s">
        <v>1467</v>
      </c>
      <c r="I153" s="22" t="s">
        <v>1468</v>
      </c>
      <c r="J153" s="22" t="s">
        <v>1465</v>
      </c>
      <c r="K153" s="22" t="s">
        <v>1465</v>
      </c>
      <c r="L153" s="22" t="s">
        <v>190</v>
      </c>
      <c r="M153" s="22" t="s">
        <v>285</v>
      </c>
      <c r="N153" s="22" t="s">
        <v>268</v>
      </c>
      <c r="O153" s="22" t="s">
        <v>1469</v>
      </c>
      <c r="P153" s="22" t="s">
        <v>1470</v>
      </c>
      <c r="Q153" s="22" t="s">
        <v>181</v>
      </c>
      <c r="R153" s="22" t="s">
        <v>194</v>
      </c>
      <c r="S153" s="22" t="s">
        <v>1279</v>
      </c>
      <c r="T153" s="20" t="s">
        <v>195</v>
      </c>
      <c r="U153" s="20">
        <v>2022</v>
      </c>
      <c r="V153" s="20" t="s">
        <v>70</v>
      </c>
      <c r="W153" s="20">
        <v>2022.3</v>
      </c>
      <c r="X153" s="20">
        <v>2022.12</v>
      </c>
      <c r="Y153" s="34">
        <v>15</v>
      </c>
      <c r="Z153" s="34">
        <v>10</v>
      </c>
      <c r="AA153" s="34"/>
      <c r="AB153" s="34"/>
      <c r="AC153" s="34">
        <v>5</v>
      </c>
      <c r="AD153" s="20">
        <v>138</v>
      </c>
      <c r="AE153" s="20">
        <v>18</v>
      </c>
      <c r="AF153" s="20" t="s">
        <v>71</v>
      </c>
      <c r="AG153" s="20" t="s">
        <v>71</v>
      </c>
      <c r="AH153" s="20" t="s">
        <v>71</v>
      </c>
      <c r="AI153" s="20" t="s">
        <v>70</v>
      </c>
      <c r="AJ153" s="20" t="s">
        <v>71</v>
      </c>
      <c r="AK153" s="20" t="s">
        <v>71</v>
      </c>
      <c r="AL153" s="20" t="s">
        <v>71</v>
      </c>
      <c r="AM153" s="20" t="s">
        <v>196</v>
      </c>
      <c r="AN153" s="20" t="s">
        <v>71</v>
      </c>
      <c r="AO153" s="20" t="s">
        <v>197</v>
      </c>
      <c r="AP153" s="20">
        <v>13594568356</v>
      </c>
    </row>
    <row r="154" s="2" customFormat="true" ht="54" spans="1:42">
      <c r="A154" s="20">
        <v>146</v>
      </c>
      <c r="B154" s="22" t="s">
        <v>1471</v>
      </c>
      <c r="C154" s="20" t="s">
        <v>220</v>
      </c>
      <c r="D154" s="20" t="s">
        <v>221</v>
      </c>
      <c r="E154" s="27" t="s">
        <v>1472</v>
      </c>
      <c r="F154" s="20" t="s">
        <v>646</v>
      </c>
      <c r="G154" s="20" t="s">
        <v>1473</v>
      </c>
      <c r="H154" s="22" t="s">
        <v>1474</v>
      </c>
      <c r="I154" s="22" t="s">
        <v>1475</v>
      </c>
      <c r="J154" s="22" t="s">
        <v>1472</v>
      </c>
      <c r="K154" s="22" t="s">
        <v>1472</v>
      </c>
      <c r="L154" s="22" t="s">
        <v>189</v>
      </c>
      <c r="M154" s="22" t="s">
        <v>190</v>
      </c>
      <c r="N154" s="22" t="s">
        <v>227</v>
      </c>
      <c r="O154" s="22" t="s">
        <v>1431</v>
      </c>
      <c r="P154" s="22" t="s">
        <v>1476</v>
      </c>
      <c r="Q154" s="22" t="s">
        <v>181</v>
      </c>
      <c r="R154" s="22" t="s">
        <v>1433</v>
      </c>
      <c r="S154" s="22" t="s">
        <v>1279</v>
      </c>
      <c r="T154" s="20" t="s">
        <v>195</v>
      </c>
      <c r="U154" s="20">
        <v>2022</v>
      </c>
      <c r="V154" s="20" t="s">
        <v>70</v>
      </c>
      <c r="W154" s="20">
        <v>2022.1</v>
      </c>
      <c r="X154" s="20">
        <v>2022.12</v>
      </c>
      <c r="Y154" s="34">
        <v>45</v>
      </c>
      <c r="Z154" s="34">
        <v>30</v>
      </c>
      <c r="AA154" s="34"/>
      <c r="AB154" s="34"/>
      <c r="AC154" s="34">
        <v>15</v>
      </c>
      <c r="AD154" s="20">
        <v>67</v>
      </c>
      <c r="AE154" s="20">
        <v>23</v>
      </c>
      <c r="AF154" s="20" t="s">
        <v>71</v>
      </c>
      <c r="AG154" s="20" t="s">
        <v>71</v>
      </c>
      <c r="AH154" s="20" t="s">
        <v>71</v>
      </c>
      <c r="AI154" s="20" t="s">
        <v>70</v>
      </c>
      <c r="AJ154" s="20" t="s">
        <v>71</v>
      </c>
      <c r="AK154" s="20" t="s">
        <v>71</v>
      </c>
      <c r="AL154" s="20" t="s">
        <v>71</v>
      </c>
      <c r="AM154" s="20" t="s">
        <v>196</v>
      </c>
      <c r="AN154" s="20" t="s">
        <v>71</v>
      </c>
      <c r="AO154" s="20" t="s">
        <v>197</v>
      </c>
      <c r="AP154" s="20">
        <v>13594568356</v>
      </c>
    </row>
    <row r="155" s="2" customFormat="true" ht="108" spans="1:42">
      <c r="A155" s="20">
        <v>147</v>
      </c>
      <c r="B155" s="22" t="s">
        <v>1477</v>
      </c>
      <c r="C155" s="20" t="s">
        <v>220</v>
      </c>
      <c r="D155" s="20" t="s">
        <v>221</v>
      </c>
      <c r="E155" s="27" t="s">
        <v>1478</v>
      </c>
      <c r="F155" s="20" t="s">
        <v>646</v>
      </c>
      <c r="G155" s="20" t="s">
        <v>1479</v>
      </c>
      <c r="H155" s="22" t="s">
        <v>1480</v>
      </c>
      <c r="I155" s="22" t="s">
        <v>1481</v>
      </c>
      <c r="J155" s="22" t="s">
        <v>1478</v>
      </c>
      <c r="K155" s="22" t="s">
        <v>1478</v>
      </c>
      <c r="L155" s="22" t="s">
        <v>164</v>
      </c>
      <c r="M155" s="22" t="s">
        <v>165</v>
      </c>
      <c r="N155" s="22" t="s">
        <v>1482</v>
      </c>
      <c r="O155" s="22" t="s">
        <v>167</v>
      </c>
      <c r="P155" s="22" t="s">
        <v>1483</v>
      </c>
      <c r="Q155" s="22" t="s">
        <v>169</v>
      </c>
      <c r="R155" s="22" t="s">
        <v>170</v>
      </c>
      <c r="S155" s="22" t="s">
        <v>69</v>
      </c>
      <c r="T155" s="20" t="s">
        <v>171</v>
      </c>
      <c r="U155" s="20">
        <v>2022</v>
      </c>
      <c r="V155" s="20" t="s">
        <v>70</v>
      </c>
      <c r="W155" s="20">
        <v>2022.01</v>
      </c>
      <c r="X155" s="20">
        <v>2022.11</v>
      </c>
      <c r="Y155" s="34">
        <v>84</v>
      </c>
      <c r="Z155" s="34">
        <v>84</v>
      </c>
      <c r="AA155" s="34">
        <v>0</v>
      </c>
      <c r="AB155" s="34">
        <v>0</v>
      </c>
      <c r="AC155" s="34">
        <v>0</v>
      </c>
      <c r="AD155" s="20">
        <v>22</v>
      </c>
      <c r="AE155" s="20">
        <v>22</v>
      </c>
      <c r="AF155" s="20" t="s">
        <v>71</v>
      </c>
      <c r="AG155" s="20" t="s">
        <v>71</v>
      </c>
      <c r="AH155" s="20" t="s">
        <v>71</v>
      </c>
      <c r="AI155" s="20" t="s">
        <v>70</v>
      </c>
      <c r="AJ155" s="20" t="s">
        <v>71</v>
      </c>
      <c r="AK155" s="20" t="s">
        <v>71</v>
      </c>
      <c r="AL155" s="20" t="s">
        <v>71</v>
      </c>
      <c r="AM155" s="20" t="s">
        <v>71</v>
      </c>
      <c r="AN155" s="20" t="s">
        <v>71</v>
      </c>
      <c r="AO155" s="20" t="s">
        <v>172</v>
      </c>
      <c r="AP155" s="20">
        <v>1383634678</v>
      </c>
    </row>
    <row r="156" s="2" customFormat="true" ht="67.5" spans="1:42">
      <c r="A156" s="20">
        <v>148</v>
      </c>
      <c r="B156" s="22" t="s">
        <v>1484</v>
      </c>
      <c r="C156" s="20" t="s">
        <v>159</v>
      </c>
      <c r="D156" s="20" t="s">
        <v>160</v>
      </c>
      <c r="E156" s="27" t="s">
        <v>1485</v>
      </c>
      <c r="F156" s="20" t="s">
        <v>848</v>
      </c>
      <c r="G156" s="20" t="s">
        <v>1486</v>
      </c>
      <c r="H156" s="22" t="s">
        <v>1487</v>
      </c>
      <c r="I156" s="22" t="s">
        <v>1488</v>
      </c>
      <c r="J156" s="22" t="s">
        <v>1485</v>
      </c>
      <c r="K156" s="22" t="s">
        <v>1485</v>
      </c>
      <c r="L156" s="22" t="s">
        <v>164</v>
      </c>
      <c r="M156" s="22" t="s">
        <v>165</v>
      </c>
      <c r="N156" s="22" t="s">
        <v>1489</v>
      </c>
      <c r="O156" s="22" t="s">
        <v>1487</v>
      </c>
      <c r="P156" s="22" t="s">
        <v>1490</v>
      </c>
      <c r="Q156" s="22" t="s">
        <v>169</v>
      </c>
      <c r="R156" s="22" t="s">
        <v>170</v>
      </c>
      <c r="S156" s="22" t="s">
        <v>69</v>
      </c>
      <c r="T156" s="20" t="s">
        <v>171</v>
      </c>
      <c r="U156" s="20">
        <v>2022</v>
      </c>
      <c r="V156" s="20" t="s">
        <v>70</v>
      </c>
      <c r="W156" s="20">
        <v>2022.01</v>
      </c>
      <c r="X156" s="20">
        <v>2022.11</v>
      </c>
      <c r="Y156" s="34">
        <v>120</v>
      </c>
      <c r="Z156" s="34">
        <v>120</v>
      </c>
      <c r="AA156" s="34">
        <v>0</v>
      </c>
      <c r="AB156" s="34">
        <v>0</v>
      </c>
      <c r="AC156" s="34">
        <v>0</v>
      </c>
      <c r="AD156" s="20">
        <v>250</v>
      </c>
      <c r="AE156" s="20">
        <v>28</v>
      </c>
      <c r="AF156" s="20" t="s">
        <v>71</v>
      </c>
      <c r="AG156" s="20" t="s">
        <v>71</v>
      </c>
      <c r="AH156" s="20" t="s">
        <v>71</v>
      </c>
      <c r="AI156" s="20" t="s">
        <v>70</v>
      </c>
      <c r="AJ156" s="20" t="s">
        <v>71</v>
      </c>
      <c r="AK156" s="20" t="s">
        <v>71</v>
      </c>
      <c r="AL156" s="20" t="s">
        <v>71</v>
      </c>
      <c r="AM156" s="20" t="s">
        <v>71</v>
      </c>
      <c r="AN156" s="20" t="s">
        <v>71</v>
      </c>
      <c r="AO156" s="20" t="s">
        <v>1491</v>
      </c>
      <c r="AP156" s="20" t="s">
        <v>1492</v>
      </c>
    </row>
    <row r="157" s="2" customFormat="true" ht="94.5" spans="1:42">
      <c r="A157" s="20">
        <v>149</v>
      </c>
      <c r="B157" s="22" t="s">
        <v>1493</v>
      </c>
      <c r="C157" s="20" t="s">
        <v>159</v>
      </c>
      <c r="D157" s="20" t="s">
        <v>235</v>
      </c>
      <c r="E157" s="20" t="s">
        <v>1494</v>
      </c>
      <c r="F157" s="20" t="s">
        <v>848</v>
      </c>
      <c r="G157" s="20" t="s">
        <v>1495</v>
      </c>
      <c r="H157" s="22" t="s">
        <v>1496</v>
      </c>
      <c r="I157" s="22" t="s">
        <v>1497</v>
      </c>
      <c r="J157" s="22" t="s">
        <v>1498</v>
      </c>
      <c r="K157" s="22" t="s">
        <v>1499</v>
      </c>
      <c r="L157" s="22" t="s">
        <v>189</v>
      </c>
      <c r="M157" s="22" t="s">
        <v>567</v>
      </c>
      <c r="N157" s="22" t="s">
        <v>1500</v>
      </c>
      <c r="O157" s="22" t="s">
        <v>1501</v>
      </c>
      <c r="P157" s="22" t="s">
        <v>1502</v>
      </c>
      <c r="Q157" s="22" t="s">
        <v>1503</v>
      </c>
      <c r="R157" s="22" t="s">
        <v>1504</v>
      </c>
      <c r="S157" s="22" t="s">
        <v>69</v>
      </c>
      <c r="T157" s="23" t="s">
        <v>1505</v>
      </c>
      <c r="U157" s="20">
        <v>2022</v>
      </c>
      <c r="V157" s="20" t="s">
        <v>70</v>
      </c>
      <c r="W157" s="23">
        <v>2022.01</v>
      </c>
      <c r="X157" s="20">
        <v>2022.11</v>
      </c>
      <c r="Y157" s="34">
        <v>140</v>
      </c>
      <c r="Z157" s="34">
        <v>140</v>
      </c>
      <c r="AA157" s="48"/>
      <c r="AB157" s="48"/>
      <c r="AC157" s="48"/>
      <c r="AD157" s="23"/>
      <c r="AE157" s="20">
        <v>245</v>
      </c>
      <c r="AF157" s="20">
        <v>18</v>
      </c>
      <c r="AG157" s="20" t="s">
        <v>71</v>
      </c>
      <c r="AH157" s="20" t="s">
        <v>71</v>
      </c>
      <c r="AI157" s="20" t="s">
        <v>70</v>
      </c>
      <c r="AJ157" s="20" t="s">
        <v>71</v>
      </c>
      <c r="AK157" s="20" t="s">
        <v>71</v>
      </c>
      <c r="AL157" s="20" t="s">
        <v>71</v>
      </c>
      <c r="AM157" s="20" t="s">
        <v>71</v>
      </c>
      <c r="AN157" s="20" t="s">
        <v>71</v>
      </c>
      <c r="AO157" s="20" t="s">
        <v>1506</v>
      </c>
      <c r="AP157" s="20">
        <v>13896741718</v>
      </c>
    </row>
  </sheetData>
  <autoFilter ref="A8:AP157">
    <extLst/>
  </autoFilter>
  <mergeCells count="55">
    <mergeCell ref="A2:C2"/>
    <mergeCell ref="A3:AP3"/>
    <mergeCell ref="J4:R4"/>
    <mergeCell ref="S4:T4"/>
    <mergeCell ref="W4:X4"/>
    <mergeCell ref="Y4:AC4"/>
    <mergeCell ref="AD4:AE4"/>
    <mergeCell ref="AH4:AI4"/>
    <mergeCell ref="AK4:AL4"/>
    <mergeCell ref="AM4:AN4"/>
    <mergeCell ref="K5:N5"/>
    <mergeCell ref="O5:Q5"/>
    <mergeCell ref="Z5:AB5"/>
    <mergeCell ref="A4:A7"/>
    <mergeCell ref="B4:B7"/>
    <mergeCell ref="C4:C7"/>
    <mergeCell ref="D4:D7"/>
    <mergeCell ref="E4:E7"/>
    <mergeCell ref="F4:F7"/>
    <mergeCell ref="G4:G7"/>
    <mergeCell ref="H4:H7"/>
    <mergeCell ref="I4:I7"/>
    <mergeCell ref="J5:J7"/>
    <mergeCell ref="K6:K7"/>
    <mergeCell ref="L6:L7"/>
    <mergeCell ref="M6:M7"/>
    <mergeCell ref="N6:N7"/>
    <mergeCell ref="O6:O7"/>
    <mergeCell ref="P6:P7"/>
    <mergeCell ref="Q6:Q7"/>
    <mergeCell ref="R5:R7"/>
    <mergeCell ref="S5:S7"/>
    <mergeCell ref="T5:T7"/>
    <mergeCell ref="U4:U7"/>
    <mergeCell ref="V4:V7"/>
    <mergeCell ref="W5:W7"/>
    <mergeCell ref="X5:X7"/>
    <mergeCell ref="Y5:Y7"/>
    <mergeCell ref="Z6:Z7"/>
    <mergeCell ref="AA6:AA7"/>
    <mergeCell ref="AB6:AB7"/>
    <mergeCell ref="AC5:AC7"/>
    <mergeCell ref="AD5:AD7"/>
    <mergeCell ref="AE5:AE7"/>
    <mergeCell ref="AF4:AF7"/>
    <mergeCell ref="AG4:AG7"/>
    <mergeCell ref="AH5:AH7"/>
    <mergeCell ref="AI5:AI7"/>
    <mergeCell ref="AJ4:AJ7"/>
    <mergeCell ref="AK5:AK7"/>
    <mergeCell ref="AL5:AL7"/>
    <mergeCell ref="AM5:AM7"/>
    <mergeCell ref="AN5:AN7"/>
    <mergeCell ref="AO4:AO7"/>
    <mergeCell ref="AP4:AP7"/>
  </mergeCells>
  <dataValidations count="4">
    <dataValidation type="list" allowBlank="1" showInputMessage="1" showErrorMessage="1" sqref="C45 C46 C84">
      <formula1>#N/A</formula1>
    </dataValidation>
    <dataValidation type="list" allowBlank="1" showInputMessage="1" showErrorMessage="1" sqref="C9 C15 C16 C17 C19 C20 C21 C23 C24 C31 C34 C37 C43 C44 C47 C48 C49 C50 C51 C52 C53 C54 C55 C56 C58 C59 C60 C64 C65 C67 C68 C69 C72 C79 C80 C82 C83 C85 D85 C87 C99 C100 C102 C103 C104 C110 C113 C114 C125 C126 C129 C130 D130 C131 C132 C147 C32:C33 C35:C36 C38:C40 C41:C42 C61:C63 C88:C95 C96:C98 C111:C112 C127:C128 C133:C135">
      <formula1>项目类型</formula1>
    </dataValidation>
    <dataValidation allowBlank="1" showInputMessage="1" showErrorMessage="1" sqref="D82"/>
    <dataValidation type="list" allowBlank="1" showInputMessage="1" showErrorMessage="1" sqref="D9 D10 D11 D12 D18 D19 D20 D21 D23 D24 D31 D34 D37 D43 D44 D45 D46 D47 D48 D49 D50 D53 D54 D55 D56 D57 D58 D59 D60 D61 D62 D63 D64 D65 D67 D69 D71 D72 D79 D84 D87 D99 D102 D103 D104 D108 D109 D110 D113 D114 D115 D119 D122 D123 D125 D129 D131 D132 D147 D13:D14 D32:D33 D35:D36 D38:D40 D41:D42 D89:D95 D96:D98 D100:D101 D111:D112 D127:D128">
      <formula1>INDIRECT(C9)</formula1>
    </dataValidation>
  </dataValidations>
  <pageMargins left="0.751388888888889" right="0.751388888888889" top="1" bottom="1" header="0.5" footer="0.5"/>
  <pageSetup paperSize="8" scale="3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L7" sqref="L7"/>
    </sheetView>
  </sheetViews>
  <sheetFormatPr defaultColWidth="9" defaultRowHeight="15.75" outlineLevelRow="6"/>
  <cols>
    <col min="1" max="16384" width="9" style="1"/>
  </cols>
  <sheetData>
    <row r="1" ht="31.5" spans="1:14">
      <c r="A1" s="1" t="s">
        <v>4</v>
      </c>
      <c r="B1" s="1" t="s">
        <v>220</v>
      </c>
      <c r="C1" s="1" t="s">
        <v>110</v>
      </c>
      <c r="D1" s="1" t="s">
        <v>1507</v>
      </c>
      <c r="E1" s="1" t="s">
        <v>1508</v>
      </c>
      <c r="F1" s="1" t="s">
        <v>75</v>
      </c>
      <c r="G1" s="1" t="s">
        <v>96</v>
      </c>
      <c r="H1" s="1" t="s">
        <v>1058</v>
      </c>
      <c r="I1" s="1" t="s">
        <v>56</v>
      </c>
      <c r="J1" s="1" t="s">
        <v>437</v>
      </c>
      <c r="K1" s="1" t="s">
        <v>1509</v>
      </c>
      <c r="L1" s="1" t="s">
        <v>159</v>
      </c>
      <c r="M1" s="1" t="s">
        <v>794</v>
      </c>
      <c r="N1" s="1" t="s">
        <v>124</v>
      </c>
    </row>
    <row r="2" ht="63" spans="1:14">
      <c r="A2" s="1" t="s">
        <v>5</v>
      </c>
      <c r="B2" s="1" t="s">
        <v>221</v>
      </c>
      <c r="C2" s="1" t="s">
        <v>1510</v>
      </c>
      <c r="D2" s="1" t="s">
        <v>1511</v>
      </c>
      <c r="E2" s="1" t="s">
        <v>1508</v>
      </c>
      <c r="F2" s="1" t="s">
        <v>1073</v>
      </c>
      <c r="G2" s="1" t="s">
        <v>137</v>
      </c>
      <c r="H2" s="1" t="s">
        <v>1058</v>
      </c>
      <c r="I2" s="1" t="s">
        <v>57</v>
      </c>
      <c r="J2" s="1" t="s">
        <v>1110</v>
      </c>
      <c r="K2" s="1" t="s">
        <v>1512</v>
      </c>
      <c r="L2" s="1" t="s">
        <v>235</v>
      </c>
      <c r="M2" s="1" t="s">
        <v>1513</v>
      </c>
      <c r="N2" s="1" t="s">
        <v>124</v>
      </c>
    </row>
    <row r="3" ht="78.75" spans="2:13">
      <c r="B3" s="1" t="s">
        <v>615</v>
      </c>
      <c r="C3" s="1" t="s">
        <v>970</v>
      </c>
      <c r="D3" s="1" t="s">
        <v>1514</v>
      </c>
      <c r="F3" s="1" t="s">
        <v>1515</v>
      </c>
      <c r="G3" s="1" t="s">
        <v>1516</v>
      </c>
      <c r="I3" s="1" t="s">
        <v>1517</v>
      </c>
      <c r="J3" s="1" t="s">
        <v>438</v>
      </c>
      <c r="K3" s="1" t="s">
        <v>1518</v>
      </c>
      <c r="L3" s="1" t="s">
        <v>1519</v>
      </c>
      <c r="M3" s="1" t="s">
        <v>1520</v>
      </c>
    </row>
    <row r="4" ht="63" spans="2:13">
      <c r="B4" s="1" t="s">
        <v>1521</v>
      </c>
      <c r="C4" s="1" t="s">
        <v>111</v>
      </c>
      <c r="F4" s="1" t="s">
        <v>1522</v>
      </c>
      <c r="G4" s="1" t="s">
        <v>1033</v>
      </c>
      <c r="I4" s="1" t="s">
        <v>1523</v>
      </c>
      <c r="J4" s="1" t="s">
        <v>1524</v>
      </c>
      <c r="K4" s="1" t="s">
        <v>1525</v>
      </c>
      <c r="L4" s="1" t="s">
        <v>1526</v>
      </c>
      <c r="M4" s="1" t="s">
        <v>1527</v>
      </c>
    </row>
    <row r="5" ht="47.25" spans="2:13">
      <c r="B5" s="1" t="s">
        <v>1239</v>
      </c>
      <c r="C5" s="1" t="s">
        <v>1528</v>
      </c>
      <c r="F5" s="1" t="s">
        <v>76</v>
      </c>
      <c r="G5" s="1" t="s">
        <v>97</v>
      </c>
      <c r="I5" s="1" t="s">
        <v>1529</v>
      </c>
      <c r="K5" s="1" t="s">
        <v>1530</v>
      </c>
      <c r="L5" s="1" t="s">
        <v>1531</v>
      </c>
      <c r="M5" s="1" t="s">
        <v>1532</v>
      </c>
    </row>
    <row r="6" ht="31.5" spans="2:12">
      <c r="B6" s="1" t="s">
        <v>160</v>
      </c>
      <c r="G6" s="1" t="s">
        <v>1533</v>
      </c>
      <c r="I6" s="1" t="s">
        <v>160</v>
      </c>
      <c r="K6" s="1" t="s">
        <v>1534</v>
      </c>
      <c r="L6" s="1" t="s">
        <v>1170</v>
      </c>
    </row>
    <row r="7" ht="47.25" spans="7:12">
      <c r="G7" s="1" t="s">
        <v>1535</v>
      </c>
      <c r="L7" s="1" t="s">
        <v>160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Sheet1</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guest</cp:lastModifiedBy>
  <dcterms:created xsi:type="dcterms:W3CDTF">2022-01-13T02:08:00Z</dcterms:created>
  <dcterms:modified xsi:type="dcterms:W3CDTF">2023-09-14T13:15:29Z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a1dba57e928d453d8766918dd74e15b1</vt:lpwstr>
  </property>
  <property fmtid="{D5CDD505-2E9C-101B-9397-08002B2CF9AE}" pid="3" name="KSOProductBuildVer">
    <vt:lpwstr>2052-11.8.2.10183</vt:lpwstr>
  </property>
</Properties>
</file>